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311" firstSheet="0" activeTab="0"/>
  </bookViews>
  <sheets>
    <sheet name="Realist - 264kW system" sheetId="1" state="visible" r:id="rId2"/>
    <sheet name="Pessimist" sheetId="2" state="visible" r:id="rId3"/>
    <sheet name="Optimist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<sst xmlns="http://schemas.openxmlformats.org/spreadsheetml/2006/main" count="156" uniqueCount="47">
  <si>
    <t>Upfront costs</t>
  </si>
  <si>
    <t>Variables</t>
  </si>
  <si>
    <t>Midsummer quote (includes planning application, lease etc)</t>
  </si>
  <si>
    <t>RPI</t>
  </si>
  <si>
    <t>% per year</t>
  </si>
  <si>
    <t>non contestible work by DNO</t>
  </si>
  <si>
    <t>Interest rate to investors</t>
  </si>
  <si>
    <t>HV work by ICP</t>
  </si>
  <si>
    <t>Annual energy generation</t>
  </si>
  <si>
    <t>kWh per year</t>
  </si>
  <si>
    <t>DNO testing and commissioning</t>
  </si>
  <si>
    <t>Degradation per year</t>
  </si>
  <si>
    <t>Share offer costs</t>
  </si>
  <si>
    <t>FIT rate</t>
  </si>
  <si>
    <t>£ per kWh</t>
  </si>
  <si>
    <t>Contingency</t>
  </si>
  <si>
    <t>Export tariff</t>
  </si>
  <si>
    <t>Administration cost</t>
  </si>
  <si>
    <t>£ per year</t>
  </si>
  <si>
    <t>Contingency used</t>
  </si>
  <si>
    <t>£</t>
  </si>
  <si>
    <t>Amount raised in share offer</t>
  </si>
  <si>
    <t>Recurring costs</t>
  </si>
  <si>
    <t>Lease of land</t>
  </si>
  <si>
    <t>Business rates</t>
  </si>
  <si>
    <t>Administration costs</t>
  </si>
  <si>
    <t>Maintenance contract</t>
  </si>
  <si>
    <t>Insurance</t>
  </si>
  <si>
    <t>Year 0</t>
  </si>
  <si>
    <t>Year 1</t>
  </si>
  <si>
    <t>Degradation - % of initial output expected</t>
  </si>
  <si>
    <t>Income</t>
  </si>
  <si>
    <t>Feed-in tariff</t>
  </si>
  <si>
    <t>Sale of electricity</t>
  </si>
  <si>
    <t>interest on bank balance (assume RPI)</t>
  </si>
  <si>
    <t>total</t>
  </si>
  <si>
    <t>Expenditure</t>
  </si>
  <si>
    <t>Build cost</t>
  </si>
  <si>
    <t>Annual costs</t>
  </si>
  <si>
    <t>Interest on shares</t>
  </si>
  <si>
    <t>Other costs (eq equipment)</t>
  </si>
  <si>
    <t>Community fund donation</t>
  </si>
  <si>
    <t>Share capital</t>
  </si>
  <si>
    <t>Share offer</t>
  </si>
  <si>
    <t>Withdrawals</t>
  </si>
  <si>
    <t>Cash</t>
  </si>
  <si>
    <t>Maintenance and monitoring contract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</si>
</sst>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£-809]#,##0;\-[$£-809]#,##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i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V4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8" activeCellId="0" sqref="F18"/>
    </sheetView>
  </sheetViews>
  <sheetFormatPr defaultRowHeight="12.8"/>
  <cols>
    <col collapsed="false" hidden="false" max="1" min="1" style="0" width="65.4897959183674"/>
    <col collapsed="false" hidden="false" max="2" min="2" style="0" width="11.5714285714286"/>
    <col collapsed="false" hidden="false" max="3" min="3" style="0" width="16.1887755102041"/>
    <col collapsed="false" hidden="false" max="4" min="4" style="0" width="21.0867346938776"/>
    <col collapsed="false" hidden="false" max="1025" min="5" style="0" width="11.5714285714286"/>
  </cols>
  <sheetData>
    <row r="3" customFormat="false" ht="12.8" hidden="false" customHeight="true" outlineLevel="0" collapsed="false">
      <c r="A3" s="1" t="s">
        <v>0</v>
      </c>
      <c r="D3" s="1" t="s">
        <v>1</v>
      </c>
    </row>
    <row r="4" customFormat="false" ht="12.8" hidden="false" customHeight="true" outlineLevel="0" collapsed="false">
      <c r="A4" s="0" t="s">
        <v>2</v>
      </c>
      <c r="B4" s="0" t="n">
        <v>241000</v>
      </c>
      <c r="D4" s="0" t="s">
        <v>3</v>
      </c>
      <c r="E4" s="2" t="n">
        <v>2.5</v>
      </c>
      <c r="F4" s="0" t="s">
        <v>4</v>
      </c>
    </row>
    <row r="5" customFormat="false" ht="12.8" hidden="false" customHeight="true" outlineLevel="0" collapsed="false">
      <c r="A5" s="0" t="s">
        <v>5</v>
      </c>
      <c r="B5" s="0" t="n">
        <v>8000</v>
      </c>
      <c r="D5" s="0" t="s">
        <v>6</v>
      </c>
      <c r="E5" s="2" t="n">
        <v>3</v>
      </c>
      <c r="F5" s="0" t="s">
        <v>4</v>
      </c>
    </row>
    <row r="6" customFormat="false" ht="12.8" hidden="false" customHeight="true" outlineLevel="0" collapsed="false">
      <c r="A6" s="0" t="s">
        <v>7</v>
      </c>
      <c r="B6" s="0" t="n">
        <v>90000</v>
      </c>
      <c r="D6" s="0" t="s">
        <v>8</v>
      </c>
      <c r="E6" s="3" t="n">
        <f aca="false">915*264*0.98</f>
        <v>236728.8</v>
      </c>
      <c r="F6" s="0" t="s">
        <v>9</v>
      </c>
    </row>
    <row r="7" customFormat="false" ht="12.8" hidden="false" customHeight="true" outlineLevel="0" collapsed="false">
      <c r="A7" s="0" t="s">
        <v>10</v>
      </c>
      <c r="B7" s="0" t="n">
        <v>2000</v>
      </c>
      <c r="D7" s="0" t="s">
        <v>11</v>
      </c>
      <c r="E7" s="2" t="n">
        <v>0.8</v>
      </c>
      <c r="F7" s="0" t="s">
        <v>4</v>
      </c>
    </row>
    <row r="8" customFormat="false" ht="12.8" hidden="false" customHeight="true" outlineLevel="0" collapsed="false">
      <c r="A8" s="4" t="s">
        <v>12</v>
      </c>
      <c r="B8" s="0" t="n">
        <v>1500</v>
      </c>
      <c r="D8" s="5" t="s">
        <v>13</v>
      </c>
      <c r="E8" s="6" t="n">
        <v>0.0622</v>
      </c>
      <c r="F8" s="0" t="s">
        <v>14</v>
      </c>
    </row>
    <row r="9" customFormat="false" ht="12.8" hidden="false" customHeight="true" outlineLevel="0" collapsed="false">
      <c r="A9" s="0" t="s">
        <v>15</v>
      </c>
      <c r="B9" s="0" t="n">
        <f aca="false">E11</f>
        <v>3000</v>
      </c>
      <c r="D9" s="5" t="s">
        <v>16</v>
      </c>
      <c r="E9" s="6" t="n">
        <v>0.0532</v>
      </c>
      <c r="F9" s="0" t="s">
        <v>14</v>
      </c>
    </row>
    <row r="10" customFormat="false" ht="12.8" hidden="false" customHeight="true" outlineLevel="0" collapsed="false">
      <c r="D10" s="0" t="s">
        <v>17</v>
      </c>
      <c r="E10" s="6" t="n">
        <v>1500</v>
      </c>
      <c r="F10" s="0" t="s">
        <v>18</v>
      </c>
    </row>
    <row r="11" customFormat="false" ht="12.8" hidden="false" customHeight="true" outlineLevel="0" collapsed="false">
      <c r="D11" s="0" t="s">
        <v>19</v>
      </c>
      <c r="E11" s="6" t="n">
        <v>3000</v>
      </c>
      <c r="F11" s="0" t="s">
        <v>20</v>
      </c>
    </row>
    <row r="12" customFormat="false" ht="12.8" hidden="false" customHeight="true" outlineLevel="0" collapsed="false">
      <c r="B12" s="1" t="n">
        <f aca="false">SUM(B4:B11)</f>
        <v>345500</v>
      </c>
      <c r="D12" s="0" t="s">
        <v>21</v>
      </c>
      <c r="E12" s="6" t="n">
        <v>360000</v>
      </c>
      <c r="F12" s="0" t="s">
        <v>20</v>
      </c>
    </row>
    <row r="13" customFormat="false" ht="12.8" hidden="false" customHeight="true" outlineLevel="0" collapsed="false">
      <c r="A13" s="1" t="s">
        <v>22</v>
      </c>
    </row>
    <row r="14" customFormat="false" ht="12.8" hidden="false" customHeight="true" outlineLevel="0" collapsed="false">
      <c r="A14" s="0" t="s">
        <v>23</v>
      </c>
      <c r="B14" s="0" t="n">
        <v>1550</v>
      </c>
    </row>
    <row r="15" customFormat="false" ht="12.8" hidden="false" customHeight="true" outlineLevel="0" collapsed="false">
      <c r="A15" s="0" t="s">
        <v>24</v>
      </c>
      <c r="B15" s="0" t="n">
        <v>244</v>
      </c>
    </row>
    <row r="16" customFormat="false" ht="12.8" hidden="false" customHeight="true" outlineLevel="0" collapsed="false">
      <c r="A16" s="0" t="s">
        <v>25</v>
      </c>
      <c r="B16" s="0" t="n">
        <v>1500</v>
      </c>
    </row>
    <row r="17" customFormat="false" ht="12.8" hidden="false" customHeight="true" outlineLevel="0" collapsed="false">
      <c r="A17" s="0" t="s">
        <v>26</v>
      </c>
      <c r="B17" s="0" t="n">
        <v>1800</v>
      </c>
    </row>
    <row r="18" customFormat="false" ht="12.8" hidden="false" customHeight="true" outlineLevel="0" collapsed="false">
      <c r="A18" s="0" t="s">
        <v>27</v>
      </c>
      <c r="B18" s="0" t="n">
        <v>1000</v>
      </c>
    </row>
    <row r="20" customFormat="false" ht="12.8" hidden="false" customHeight="true" outlineLevel="0" collapsed="false">
      <c r="B20" s="1" t="n">
        <f aca="false">SUM(B14:B19)</f>
        <v>6094</v>
      </c>
    </row>
    <row r="21" customFormat="false" ht="12.8" hidden="false" customHeight="true" outlineLevel="0" collapsed="false">
      <c r="A21" s="1"/>
    </row>
    <row r="22" customFormat="false" ht="12.8" hidden="false" customHeight="true" outlineLevel="0" collapsed="false">
      <c r="E22" s="7"/>
      <c r="F22" s="7"/>
      <c r="G22" s="7"/>
      <c r="H22" s="7"/>
      <c r="I22" s="7"/>
      <c r="J22" s="7"/>
      <c r="K22" s="7"/>
      <c r="L22" s="7"/>
      <c r="M22" s="7"/>
      <c r="N22" s="7"/>
    </row>
    <row r="25" s="1" customFormat="true" ht="12.8" hidden="false" customHeight="true" outlineLevel="0" collapsed="false">
      <c r="B25" s="1" t="s">
        <v>28</v>
      </c>
      <c r="C25" s="1" t="s">
        <v>29</v>
      </c>
      <c r="D25" s="1" t="n">
        <v>2</v>
      </c>
      <c r="E25" s="1" t="n">
        <v>3</v>
      </c>
      <c r="F25" s="1" t="n">
        <v>4</v>
      </c>
      <c r="G25" s="1" t="n">
        <v>5</v>
      </c>
      <c r="H25" s="1" t="n">
        <v>6</v>
      </c>
      <c r="I25" s="1" t="n">
        <v>7</v>
      </c>
      <c r="J25" s="1" t="n">
        <v>8</v>
      </c>
      <c r="K25" s="1" t="n">
        <v>9</v>
      </c>
      <c r="L25" s="1" t="n">
        <v>10</v>
      </c>
      <c r="M25" s="1" t="n">
        <v>11</v>
      </c>
      <c r="N25" s="1" t="n">
        <v>12</v>
      </c>
      <c r="O25" s="1" t="n">
        <v>13</v>
      </c>
      <c r="P25" s="1" t="n">
        <v>14</v>
      </c>
      <c r="Q25" s="1" t="n">
        <v>15</v>
      </c>
      <c r="R25" s="1" t="n">
        <v>16</v>
      </c>
      <c r="S25" s="1" t="n">
        <v>17</v>
      </c>
      <c r="T25" s="1" t="n">
        <v>18</v>
      </c>
      <c r="U25" s="1" t="n">
        <v>19</v>
      </c>
      <c r="V25" s="1" t="n">
        <v>20</v>
      </c>
    </row>
    <row r="26" customFormat="false" ht="12.8" hidden="false" customHeight="true" outlineLevel="0" collapsed="false">
      <c r="A26" s="4" t="s">
        <v>30</v>
      </c>
      <c r="C26" s="4" t="n">
        <v>100</v>
      </c>
      <c r="D26" s="4" t="n">
        <f aca="false">C26*(1-0.01*$E$7)</f>
        <v>99.2</v>
      </c>
      <c r="E26" s="4" t="n">
        <f aca="false">D26*(1-0.01*$E$7)</f>
        <v>98.4064</v>
      </c>
      <c r="F26" s="4" t="n">
        <f aca="false">E26*(1-0.01*$E$7)</f>
        <v>97.6191488</v>
      </c>
      <c r="G26" s="4" t="n">
        <f aca="false">F26*(1-0.01*$E$7)</f>
        <v>96.8381956096</v>
      </c>
      <c r="H26" s="4" t="n">
        <f aca="false">G26*(1-0.01*$E$7)</f>
        <v>96.0634900447232</v>
      </c>
      <c r="I26" s="4" t="n">
        <f aca="false">H26*(1-0.01*$E$7)</f>
        <v>95.2949821243654</v>
      </c>
      <c r="J26" s="4" t="n">
        <f aca="false">I26*(1-0.01*$E$7)</f>
        <v>94.5326222673705</v>
      </c>
      <c r="K26" s="4" t="n">
        <f aca="false">J26*(1-0.01*$E$7)</f>
        <v>93.7763612892315</v>
      </c>
      <c r="L26" s="4" t="n">
        <f aca="false">K26*(1-0.01*$E$7)</f>
        <v>93.0261503989177</v>
      </c>
      <c r="M26" s="4" t="n">
        <f aca="false">L26*(1-0.01*$E$7)</f>
        <v>92.2819411957263</v>
      </c>
      <c r="N26" s="4" t="n">
        <f aca="false">M26*(1-0.01*$E$7)</f>
        <v>91.5436856661605</v>
      </c>
      <c r="O26" s="4" t="n">
        <f aca="false">N26*(1-0.01*$E$7)</f>
        <v>90.8113361808313</v>
      </c>
      <c r="P26" s="4" t="n">
        <f aca="false">O26*(1-0.01*$E$7)</f>
        <v>90.0848454913846</v>
      </c>
      <c r="Q26" s="4" t="n">
        <f aca="false">P26*(1-0.01*$E$7)</f>
        <v>89.3641667274535</v>
      </c>
      <c r="R26" s="4" t="n">
        <f aca="false">Q26*(1-0.01*$E$7)</f>
        <v>88.6492533936339</v>
      </c>
      <c r="S26" s="4" t="n">
        <f aca="false">R26*(1-0.01*$E$7)</f>
        <v>87.9400593664848</v>
      </c>
      <c r="T26" s="4" t="n">
        <f aca="false">S26*(1-0.01*$E$7)</f>
        <v>87.236538891553</v>
      </c>
      <c r="U26" s="4" t="n">
        <f aca="false">T26*(1-0.01*$E$7)</f>
        <v>86.5386465804205</v>
      </c>
      <c r="V26" s="4" t="n">
        <f aca="false">U26*(1-0.01*$E$7)</f>
        <v>85.8463374077772</v>
      </c>
    </row>
    <row r="28" customFormat="false" ht="12.8" hidden="false" customHeight="true" outlineLevel="0" collapsed="false">
      <c r="A28" s="1" t="s">
        <v>31</v>
      </c>
      <c r="D28" s="7"/>
      <c r="E28" s="7"/>
      <c r="F28" s="7"/>
      <c r="G28" s="7"/>
    </row>
    <row r="29" customFormat="false" ht="12.8" hidden="false" customHeight="true" outlineLevel="0" collapsed="false">
      <c r="A29" s="4" t="s">
        <v>32</v>
      </c>
      <c r="B29" s="5" t="n">
        <v>0</v>
      </c>
      <c r="C29" s="5" t="n">
        <f aca="false">E6*E8</f>
        <v>14724.53136</v>
      </c>
      <c r="D29" s="7" t="n">
        <f aca="false">C29*(1+0.01*$E$4)*(1-0.01*$E$7)</f>
        <v>14971.903486848</v>
      </c>
      <c r="E29" s="7" t="n">
        <f aca="false">D29*(1+0.01*$E$4)*(1-0.01*$E$7)</f>
        <v>15223.431465427</v>
      </c>
      <c r="F29" s="7" t="n">
        <f aca="false">E29*(1+0.01*$E$4)*(1-0.01*$E$7)</f>
        <v>15479.1851140462</v>
      </c>
      <c r="G29" s="7" t="n">
        <f aca="false">F29*(1+0.01*$E$4)*(1-0.01*$E$7)</f>
        <v>15739.2354239622</v>
      </c>
      <c r="H29" s="7" t="n">
        <f aca="false">G29*(1+0.01*$E$4)*(1-0.01*$E$7)</f>
        <v>16003.6545790848</v>
      </c>
      <c r="I29" s="7" t="n">
        <f aca="false">H29*(1+0.01*$E$4)*(1-0.01*$E$7)</f>
        <v>16272.5159760134</v>
      </c>
      <c r="J29" s="7" t="n">
        <f aca="false">I29*(1+0.01*$E$4)*(1-0.01*$E$7)</f>
        <v>16545.8942444104</v>
      </c>
      <c r="K29" s="7" t="n">
        <f aca="false">J29*(1+0.01*$E$4)*(1-0.01*$E$7)</f>
        <v>16823.8652677165</v>
      </c>
      <c r="L29" s="7" t="n">
        <f aca="false">K29*(1+0.01*$E$4)*(1-0.01*$E$7)</f>
        <v>17106.5062042141</v>
      </c>
      <c r="M29" s="7" t="n">
        <f aca="false">L29*(1+0.01*$E$4)*(1-0.01*$E$7)</f>
        <v>17393.8955084449</v>
      </c>
      <c r="N29" s="7" t="n">
        <f aca="false">M29*(1+0.01*$E$4)*(1-0.01*$E$7)</f>
        <v>17686.1129529868</v>
      </c>
      <c r="O29" s="7" t="n">
        <f aca="false">N29*(1+0.01*$E$4)*(1-0.01*$E$7)</f>
        <v>17983.239650597</v>
      </c>
      <c r="P29" s="7" t="n">
        <f aca="false">O29*(1+0.01*$E$4)*(1-0.01*$E$7)</f>
        <v>18285.358076727</v>
      </c>
      <c r="Q29" s="7" t="n">
        <f aca="false">P29*(1+0.01*$E$4)*(1-0.01*$E$7)</f>
        <v>18592.552092416</v>
      </c>
      <c r="R29" s="7" t="n">
        <f aca="false">Q29*(1+0.01*$E$4)*(1-0.01*$E$7)</f>
        <v>18904.9069675686</v>
      </c>
      <c r="S29" s="7" t="n">
        <f aca="false">R29*(1+0.01*$E$4)*(1-0.01*$E$7)</f>
        <v>19222.5094046238</v>
      </c>
      <c r="T29" s="7" t="n">
        <f aca="false">S29*(1+0.01*$E$4)*(1-0.01*$E$7)</f>
        <v>19545.4475626214</v>
      </c>
      <c r="U29" s="7" t="n">
        <f aca="false">T29*(1+0.01*$E$4)*(1-0.01*$E$7)</f>
        <v>19873.8110816735</v>
      </c>
      <c r="V29" s="7" t="n">
        <f aca="false">U29*(1+0.01*$E$4)*(1-0.01*$E$7)</f>
        <v>20207.6911078456</v>
      </c>
    </row>
    <row r="30" customFormat="false" ht="12.8" hidden="false" customHeight="true" outlineLevel="0" collapsed="false">
      <c r="A30" s="4" t="s">
        <v>33</v>
      </c>
      <c r="B30" s="5" t="n">
        <v>0</v>
      </c>
      <c r="C30" s="5" t="n">
        <f aca="false">E6*E9</f>
        <v>12593.97216</v>
      </c>
      <c r="D30" s="5" t="n">
        <f aca="false">C30*(1+0.01*$E$4)*(1-0.01*$E$7)</f>
        <v>12805.550892288</v>
      </c>
      <c r="E30" s="5" t="n">
        <f aca="false">D30*(1+0.01*$E$4)*(1-0.01*$E$7)</f>
        <v>13020.6841472784</v>
      </c>
      <c r="F30" s="5" t="n">
        <f aca="false">E30*(1+0.01*$E$4)*(1-0.01*$E$7)</f>
        <v>13239.4316409527</v>
      </c>
      <c r="G30" s="5" t="n">
        <f aca="false">F30*(1+0.01*$E$4)*(1-0.01*$E$7)</f>
        <v>13461.8540925207</v>
      </c>
      <c r="H30" s="5" t="n">
        <f aca="false">G30*(1+0.01*$E$4)*(1-0.01*$E$7)</f>
        <v>13688.0132412751</v>
      </c>
      <c r="I30" s="5" t="n">
        <f aca="false">H30*(1+0.01*$E$4)*(1-0.01*$E$7)</f>
        <v>13917.9718637285</v>
      </c>
      <c r="J30" s="5" t="n">
        <f aca="false">I30*(1+0.01*$E$4)*(1-0.01*$E$7)</f>
        <v>14151.7937910391</v>
      </c>
      <c r="K30" s="5" t="n">
        <f aca="false">J30*(1+0.01*$E$4)*(1-0.01*$E$7)</f>
        <v>14389.5439267286</v>
      </c>
      <c r="L30" s="5" t="n">
        <f aca="false">K30*(1+0.01*$E$4)*(1-0.01*$E$7)</f>
        <v>14631.2882646976</v>
      </c>
      <c r="M30" s="5" t="n">
        <f aca="false">L30*(1+0.01*$E$4)*(1-0.01*$E$7)</f>
        <v>14877.0939075445</v>
      </c>
      <c r="N30" s="5" t="n">
        <f aca="false">M30*(1+0.01*$E$4)*(1-0.01*$E$7)</f>
        <v>15127.0290851913</v>
      </c>
      <c r="O30" s="5" t="n">
        <f aca="false">N30*(1+0.01*$E$4)*(1-0.01*$E$7)</f>
        <v>15381.1631738225</v>
      </c>
      <c r="P30" s="5" t="n">
        <f aca="false">O30*(1+0.01*$E$4)*(1-0.01*$E$7)</f>
        <v>15639.5667151427</v>
      </c>
      <c r="Q30" s="5" t="n">
        <f aca="false">P30*(1+0.01*$E$4)*(1-0.01*$E$7)</f>
        <v>15902.3114359571</v>
      </c>
      <c r="R30" s="5" t="n">
        <f aca="false">Q30*(1+0.01*$E$4)*(1-0.01*$E$7)</f>
        <v>16169.4702680812</v>
      </c>
      <c r="S30" s="5" t="n">
        <f aca="false">R30*(1+0.01*$E$4)*(1-0.01*$E$7)</f>
        <v>16441.1173685849</v>
      </c>
      <c r="T30" s="5" t="n">
        <f aca="false">S30*(1+0.01*$E$4)*(1-0.01*$E$7)</f>
        <v>16717.3281403772</v>
      </c>
      <c r="U30" s="5" t="n">
        <f aca="false">T30*(1+0.01*$E$4)*(1-0.01*$E$7)</f>
        <v>16998.1792531355</v>
      </c>
      <c r="V30" s="5" t="n">
        <f aca="false">U30*(1+0.01*$E$4)*(1-0.01*$E$7)</f>
        <v>17283.7486645882</v>
      </c>
    </row>
    <row r="31" customFormat="false" ht="12.8" hidden="false" customHeight="true" outlineLevel="0" collapsed="false">
      <c r="A31" s="4" t="s">
        <v>34</v>
      </c>
      <c r="B31" s="5" t="n">
        <v>0</v>
      </c>
      <c r="C31" s="5" t="n">
        <f aca="false">B48*0.01*$E$4</f>
        <v>362.5</v>
      </c>
      <c r="D31" s="5" t="n">
        <f aca="false">C48*$E$4*0.01</f>
        <v>619.675088</v>
      </c>
      <c r="E31" s="5" t="n">
        <f aca="false">D48*$E$4*0.01</f>
        <v>890.9445746784</v>
      </c>
      <c r="F31" s="5" t="n">
        <f aca="false">E48*$E$4*0.01</f>
        <v>1176.75836061299</v>
      </c>
      <c r="G31" s="5" t="n">
        <f aca="false">F48*$E$4*0.01</f>
        <v>227.578451784542</v>
      </c>
      <c r="H31" s="5" t="n">
        <f aca="false">G48*$E$4*0.01</f>
        <v>175.129257104509</v>
      </c>
      <c r="I31" s="5" t="n">
        <f aca="false">H48*$E$4*0.01</f>
        <v>140.679142807233</v>
      </c>
      <c r="J31" s="5" t="n">
        <f aca="false">I48*$E$4*0.01</f>
        <v>124.779025106228</v>
      </c>
      <c r="K31" s="5" t="n">
        <f aca="false">J48*$E$4*0.01</f>
        <v>127.994427048768</v>
      </c>
      <c r="L31" s="5" t="n">
        <f aca="false">K48*$E$4*0.01</f>
        <v>150.905836150479</v>
      </c>
      <c r="M31" s="5" t="n">
        <f aca="false">L48*$E$4*0.01</f>
        <v>194.109070305507</v>
      </c>
      <c r="N31" s="5" t="n">
        <f aca="false">M48*$E$4*0.01</f>
        <v>258.215652154564</v>
      </c>
      <c r="O31" s="5" t="n">
        <f aca="false">N48*$E$4*0.01</f>
        <v>343.853192096858</v>
      </c>
      <c r="P31" s="5" t="n">
        <f aca="false">O48*$E$4*0.01</f>
        <v>451.665780135844</v>
      </c>
      <c r="Q31" s="5" t="n">
        <f aca="false">P48*$E$4*0.01</f>
        <v>582.314386752711</v>
      </c>
      <c r="R31" s="5" t="n">
        <f aca="false">Q48*$E$4*0.01</f>
        <v>611.477273005503</v>
      </c>
      <c r="S31" s="5" t="n">
        <f aca="false">R48*$E$4*0.01</f>
        <v>786.725410055898</v>
      </c>
      <c r="T31" s="5" t="n">
        <f aca="false">S48*$E$4*0.01</f>
        <v>986.819783329876</v>
      </c>
      <c r="U31" s="5" t="n">
        <f aca="false">T48*$E$4*0.01</f>
        <v>1212.49112839776</v>
      </c>
      <c r="V31" s="5" t="n">
        <f aca="false">U48*$E$4*0.01</f>
        <v>1464.48915933534</v>
      </c>
    </row>
    <row r="32" customFormat="false" ht="12.8" hidden="false" customHeight="true" outlineLevel="0" collapsed="false">
      <c r="A32" s="8" t="s">
        <v>35</v>
      </c>
      <c r="B32" s="9" t="n">
        <f aca="false">SUM(B29:B31)</f>
        <v>0</v>
      </c>
      <c r="C32" s="9" t="n">
        <f aca="false">SUM(C29:C31)</f>
        <v>27681.00352</v>
      </c>
      <c r="D32" s="9" t="n">
        <f aca="false">SUM(D29:D31)</f>
        <v>28397.129467136</v>
      </c>
      <c r="E32" s="9" t="n">
        <f aca="false">SUM(E29:E31)</f>
        <v>29135.0601873838</v>
      </c>
      <c r="F32" s="9" t="n">
        <f aca="false">SUM(F29:F31)</f>
        <v>29895.3751156119</v>
      </c>
      <c r="G32" s="9" t="n">
        <f aca="false">SUM(G29:G31)</f>
        <v>29428.6679682674</v>
      </c>
      <c r="H32" s="9" t="n">
        <f aca="false">SUM(H29:H31)</f>
        <v>29866.7970774644</v>
      </c>
      <c r="I32" s="9" t="n">
        <f aca="false">SUM(I29:I31)</f>
        <v>30331.1669825491</v>
      </c>
      <c r="J32" s="9" t="n">
        <f aca="false">SUM(J29:J31)</f>
        <v>30822.4670605557</v>
      </c>
      <c r="K32" s="9" t="n">
        <f aca="false">SUM(K29:K31)</f>
        <v>31341.4036214939</v>
      </c>
      <c r="L32" s="9" t="n">
        <f aca="false">SUM(L29:L31)</f>
        <v>31888.7003050622</v>
      </c>
      <c r="M32" s="9" t="n">
        <f aca="false">SUM(M29:M31)</f>
        <v>32465.0984862949</v>
      </c>
      <c r="N32" s="9" t="n">
        <f aca="false">SUM(N29:N31)</f>
        <v>33071.3576903327</v>
      </c>
      <c r="O32" s="9" t="n">
        <f aca="false">SUM(O29:O31)</f>
        <v>33708.2560165164</v>
      </c>
      <c r="P32" s="9" t="n">
        <f aca="false">SUM(P29:P31)</f>
        <v>34376.5905720055</v>
      </c>
      <c r="Q32" s="9" t="n">
        <f aca="false">SUM(Q29:Q31)</f>
        <v>35077.1779151258</v>
      </c>
      <c r="R32" s="9" t="n">
        <f aca="false">SUM(R29:R31)</f>
        <v>35685.8545086553</v>
      </c>
      <c r="S32" s="9" t="n">
        <f aca="false">SUM(S29:S31)</f>
        <v>36450.3521832646</v>
      </c>
      <c r="T32" s="9" t="n">
        <f aca="false">SUM(T29:T31)</f>
        <v>37249.5954863285</v>
      </c>
      <c r="U32" s="9" t="n">
        <f aca="false">SUM(U29:U31)</f>
        <v>38084.4814632068</v>
      </c>
      <c r="V32" s="9" t="n">
        <f aca="false">SUM(V29:V31)</f>
        <v>38955.9289317692</v>
      </c>
    </row>
    <row r="33" customFormat="false" ht="12.8" hidden="false" customHeight="true" outlineLevel="0" collapsed="false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customFormat="false" ht="12.8" hidden="false" customHeight="true" outlineLevel="0" collapsed="false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customFormat="false" ht="12.8" hidden="false" customHeight="true" outlineLevel="0" collapsed="false">
      <c r="A35" s="1" t="s">
        <v>36</v>
      </c>
      <c r="B35" s="7"/>
      <c r="C35" s="5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customFormat="false" ht="12.8" hidden="false" customHeight="true" outlineLevel="0" collapsed="false">
      <c r="A36" s="4" t="s">
        <v>37</v>
      </c>
      <c r="B36" s="7" t="n">
        <f aca="false">B12</f>
        <v>345500</v>
      </c>
      <c r="C36" s="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customFormat="false" ht="12.8" hidden="false" customHeight="true" outlineLevel="0" collapsed="false">
      <c r="A37" s="4" t="s">
        <v>38</v>
      </c>
      <c r="B37" s="7"/>
      <c r="C37" s="7" t="n">
        <f aca="false">B20</f>
        <v>6094</v>
      </c>
      <c r="D37" s="7" t="n">
        <f aca="false">C37*(1+0.01*$E$4)</f>
        <v>6246.35</v>
      </c>
      <c r="E37" s="7" t="n">
        <f aca="false">D37*(1+0.01*$E$4)</f>
        <v>6402.50875</v>
      </c>
      <c r="F37" s="7" t="n">
        <f aca="false">E37*(1+0.01*$E$4)</f>
        <v>6562.57146875</v>
      </c>
      <c r="G37" s="7" t="n">
        <f aca="false">F37*(1+0.01*$E$4)</f>
        <v>6726.63575546875</v>
      </c>
      <c r="H37" s="7" t="n">
        <f aca="false">G37*(1+0.01*$E$4)</f>
        <v>6894.80164935547</v>
      </c>
      <c r="I37" s="7" t="n">
        <f aca="false">H37*(1+0.01*$E$4)</f>
        <v>7067.17169058935</v>
      </c>
      <c r="J37" s="7" t="n">
        <f aca="false">I37*(1+0.01*$E$4)</f>
        <v>7243.85098285409</v>
      </c>
      <c r="K37" s="7" t="n">
        <f aca="false">J37*(1+0.01*$E$4)</f>
        <v>7424.94725742544</v>
      </c>
      <c r="L37" s="7" t="n">
        <f aca="false">K37*(1+0.01*$E$4)</f>
        <v>7610.57093886107</v>
      </c>
      <c r="M37" s="7" t="n">
        <f aca="false">L37*(1+0.01*$E$4)</f>
        <v>7800.8352123326</v>
      </c>
      <c r="N37" s="7" t="n">
        <f aca="false">M37*(1+0.01*$E$4)</f>
        <v>7995.85609264091</v>
      </c>
      <c r="O37" s="7" t="n">
        <f aca="false">N37*(1+0.01*$E$4)</f>
        <v>8195.75249495694</v>
      </c>
      <c r="P37" s="7" t="n">
        <f aca="false">O37*(1+0.01*$E$4)</f>
        <v>8400.64630733086</v>
      </c>
      <c r="Q37" s="7" t="n">
        <f aca="false">P37*(1+0.01*$E$4)</f>
        <v>8610.66246501413</v>
      </c>
      <c r="R37" s="7" t="n">
        <f aca="false">Q37*(1+0.01*$E$4)</f>
        <v>8825.92902663948</v>
      </c>
      <c r="S37" s="7" t="n">
        <f aca="false">R37*(1+0.01*$E$4)</f>
        <v>9046.57725230547</v>
      </c>
      <c r="T37" s="7" t="n">
        <f aca="false">S37*(1+0.01*$E$4)</f>
        <v>9272.7416836131</v>
      </c>
      <c r="U37" s="7" t="n">
        <f aca="false">T37*(1+0.01*$E$4)</f>
        <v>9504.56022570343</v>
      </c>
      <c r="V37" s="7" t="n">
        <f aca="false">U37*(1+0.01*$E$4)</f>
        <v>9742.17423134601</v>
      </c>
    </row>
    <row r="38" customFormat="false" ht="12.8" hidden="false" customHeight="true" outlineLevel="0" collapsed="false">
      <c r="A38" s="4" t="s">
        <v>39</v>
      </c>
      <c r="B38" s="7"/>
      <c r="C38" s="7" t="n">
        <f aca="false">B46*(0.01*$E$5)</f>
        <v>10800</v>
      </c>
      <c r="D38" s="7" t="n">
        <f aca="false">C46*(0.01*$E$5)</f>
        <v>10800</v>
      </c>
      <c r="E38" s="7" t="n">
        <f aca="false">D46*(0.01*$E$5)</f>
        <v>10800</v>
      </c>
      <c r="F38" s="7" t="n">
        <f aca="false">E46*(0.01*$E$5)</f>
        <v>10800</v>
      </c>
      <c r="G38" s="7" t="n">
        <f aca="false">F46*(0.01*$E$5)</f>
        <v>9300</v>
      </c>
      <c r="H38" s="7" t="n">
        <f aca="false">G46*(0.01*$E$5)</f>
        <v>8850</v>
      </c>
      <c r="I38" s="7" t="n">
        <f aca="false">H46*(0.01*$E$5)</f>
        <v>8400</v>
      </c>
      <c r="J38" s="7" t="n">
        <f aca="false">I46*(0.01*$E$5)</f>
        <v>7950</v>
      </c>
      <c r="K38" s="7" t="n">
        <f aca="false">J46*(0.01*$E$5)</f>
        <v>7500</v>
      </c>
      <c r="L38" s="7" t="n">
        <f aca="false">K46*(0.01*$E$5)</f>
        <v>7050</v>
      </c>
      <c r="M38" s="7" t="n">
        <f aca="false">L46*(0.01*$E$5)</f>
        <v>6600</v>
      </c>
      <c r="N38" s="7" t="n">
        <f aca="false">M46*(0.01*$E$5)</f>
        <v>6150</v>
      </c>
      <c r="O38" s="7" t="n">
        <f aca="false">N46*(0.01*$E$5)</f>
        <v>5700</v>
      </c>
      <c r="P38" s="7" t="n">
        <f aca="false">O46*(0.01*$E$5)</f>
        <v>5250</v>
      </c>
      <c r="Q38" s="7" t="n">
        <f aca="false">P46*(0.01*$E$5)</f>
        <v>4800</v>
      </c>
      <c r="R38" s="7" t="n">
        <f aca="false">Q46*(0.01*$E$5)</f>
        <v>4350</v>
      </c>
      <c r="S38" s="7" t="n">
        <f aca="false">R46*(0.01*$E$5)</f>
        <v>3900</v>
      </c>
      <c r="T38" s="7" t="n">
        <f aca="false">S46*(0.01*$E$5)</f>
        <v>3450</v>
      </c>
      <c r="U38" s="7" t="n">
        <f aca="false">T46*(0.01*$E$5)</f>
        <v>3000</v>
      </c>
      <c r="V38" s="7" t="n">
        <f aca="false">U46*(0.01*$E$5)</f>
        <v>2550</v>
      </c>
    </row>
    <row r="39" customFormat="false" ht="12.8" hidden="false" customHeight="true" outlineLevel="0" collapsed="false">
      <c r="A39" s="4" t="s">
        <v>40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 t="n">
        <v>5000</v>
      </c>
      <c r="R39" s="7"/>
      <c r="S39" s="7"/>
      <c r="T39" s="7"/>
      <c r="U39" s="7"/>
      <c r="V39" s="7"/>
    </row>
    <row r="40" customFormat="false" ht="12.8" hidden="false" customHeight="true" outlineLevel="0" collapsed="false">
      <c r="A40" s="4" t="s">
        <v>41</v>
      </c>
      <c r="B40" s="10"/>
      <c r="C40" s="10" t="n">
        <v>500</v>
      </c>
      <c r="D40" s="10" t="n">
        <v>500</v>
      </c>
      <c r="E40" s="10" t="n">
        <v>500</v>
      </c>
      <c r="F40" s="10" t="n">
        <v>500</v>
      </c>
      <c r="G40" s="10" t="n">
        <v>500</v>
      </c>
      <c r="H40" s="10" t="n">
        <v>500</v>
      </c>
      <c r="I40" s="10" t="n">
        <v>500</v>
      </c>
      <c r="J40" s="10" t="n">
        <v>500</v>
      </c>
      <c r="K40" s="10" t="n">
        <v>500</v>
      </c>
      <c r="L40" s="10" t="n">
        <v>500</v>
      </c>
      <c r="M40" s="10" t="n">
        <v>500</v>
      </c>
      <c r="N40" s="10" t="n">
        <v>500</v>
      </c>
      <c r="O40" s="10" t="n">
        <v>500</v>
      </c>
      <c r="P40" s="10" t="n">
        <v>500</v>
      </c>
      <c r="Q40" s="10" t="n">
        <v>500</v>
      </c>
      <c r="R40" s="10" t="n">
        <v>500</v>
      </c>
      <c r="S40" s="10" t="n">
        <v>500</v>
      </c>
      <c r="T40" s="10" t="n">
        <v>500</v>
      </c>
      <c r="U40" s="10" t="n">
        <v>500</v>
      </c>
      <c r="V40" s="10" t="n">
        <v>500</v>
      </c>
    </row>
    <row r="41" s="8" customFormat="true" ht="12.8" hidden="false" customHeight="true" outlineLevel="0" collapsed="false">
      <c r="A41" s="8" t="s">
        <v>35</v>
      </c>
      <c r="B41" s="9" t="n">
        <f aca="false">SUM(B36:B40)</f>
        <v>345500</v>
      </c>
      <c r="C41" s="9" t="n">
        <f aca="false">SUM(C36:C40)</f>
        <v>17394</v>
      </c>
      <c r="D41" s="9" t="n">
        <f aca="false">SUM(D36:D40)</f>
        <v>17546.35</v>
      </c>
      <c r="E41" s="9" t="n">
        <f aca="false">SUM(E36:E40)</f>
        <v>17702.50875</v>
      </c>
      <c r="F41" s="9" t="n">
        <f aca="false">SUM(F36:F40)</f>
        <v>17862.57146875</v>
      </c>
      <c r="G41" s="9" t="n">
        <f aca="false">SUM(G36:G40)</f>
        <v>16526.6357554687</v>
      </c>
      <c r="H41" s="9" t="n">
        <f aca="false">SUM(H36:H40)</f>
        <v>16244.8016493555</v>
      </c>
      <c r="I41" s="9" t="n">
        <f aca="false">SUM(I36:I40)</f>
        <v>15967.1716905894</v>
      </c>
      <c r="J41" s="9" t="n">
        <f aca="false">SUM(J36:J40)</f>
        <v>15693.8509828541</v>
      </c>
      <c r="K41" s="9" t="n">
        <f aca="false">SUM(K36:K40)</f>
        <v>15424.9472574254</v>
      </c>
      <c r="L41" s="9" t="n">
        <f aca="false">SUM(L36:L40)</f>
        <v>15160.5709388611</v>
      </c>
      <c r="M41" s="9" t="n">
        <f aca="false">SUM(M36:M40)</f>
        <v>14900.8352123326</v>
      </c>
      <c r="N41" s="9" t="n">
        <f aca="false">SUM(N36:N40)</f>
        <v>14645.8560926409</v>
      </c>
      <c r="O41" s="9" t="n">
        <f aca="false">SUM(O36:O40)</f>
        <v>14395.7524949569</v>
      </c>
      <c r="P41" s="9" t="n">
        <f aca="false">SUM(P36:P40)</f>
        <v>14150.6463073309</v>
      </c>
      <c r="Q41" s="9" t="n">
        <f aca="false">SUM(Q36:Q40)</f>
        <v>18910.6624650141</v>
      </c>
      <c r="R41" s="9" t="n">
        <f aca="false">SUM(R36:R40)</f>
        <v>13675.9290266395</v>
      </c>
      <c r="S41" s="9" t="n">
        <f aca="false">SUM(S36:S40)</f>
        <v>13446.5772523055</v>
      </c>
      <c r="T41" s="9" t="n">
        <f aca="false">SUM(T36:T40)</f>
        <v>13222.7416836131</v>
      </c>
      <c r="U41" s="9" t="n">
        <f aca="false">SUM(U36:U40)</f>
        <v>13004.5602257034</v>
      </c>
      <c r="V41" s="9" t="n">
        <f aca="false">SUM(V36:V40)</f>
        <v>12792.174231346</v>
      </c>
    </row>
    <row r="42" customFormat="false" ht="12.8" hidden="false" customHeight="true" outlineLevel="0" collapsed="false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customFormat="false" ht="12.8" hidden="false" customHeight="true" outlineLevel="0" collapsed="false">
      <c r="A43" s="1" t="s">
        <v>42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customFormat="false" ht="12.8" hidden="false" customHeight="true" outlineLevel="0" collapsed="false">
      <c r="A44" s="0" t="s">
        <v>43</v>
      </c>
      <c r="B44" s="7" t="n">
        <f aca="false">E12</f>
        <v>360000</v>
      </c>
      <c r="C44" s="7"/>
      <c r="D44" s="7"/>
      <c r="E44" s="7"/>
      <c r="F44" s="7"/>
      <c r="G44" s="7"/>
      <c r="H44" s="7"/>
      <c r="I44" s="7"/>
      <c r="J44" s="7"/>
      <c r="K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customFormat="false" ht="12.8" hidden="false" customHeight="true" outlineLevel="0" collapsed="false">
      <c r="A45" s="0" t="s">
        <v>44</v>
      </c>
      <c r="B45" s="10"/>
      <c r="C45" s="10"/>
      <c r="D45" s="10"/>
      <c r="E45" s="10"/>
      <c r="F45" s="10" t="n">
        <v>50000</v>
      </c>
      <c r="G45" s="10" t="n">
        <v>15000</v>
      </c>
      <c r="H45" s="10" t="n">
        <v>15000</v>
      </c>
      <c r="I45" s="10" t="n">
        <v>15000</v>
      </c>
      <c r="J45" s="10" t="n">
        <v>15000</v>
      </c>
      <c r="K45" s="10" t="n">
        <v>15000</v>
      </c>
      <c r="L45" s="10" t="n">
        <v>15000</v>
      </c>
      <c r="M45" s="10" t="n">
        <v>15000</v>
      </c>
      <c r="N45" s="10" t="n">
        <v>15000</v>
      </c>
      <c r="O45" s="10" t="n">
        <v>15000</v>
      </c>
      <c r="P45" s="10" t="n">
        <v>15000</v>
      </c>
      <c r="Q45" s="10" t="n">
        <v>15000</v>
      </c>
      <c r="R45" s="10" t="n">
        <v>15000</v>
      </c>
      <c r="S45" s="10" t="n">
        <v>15000</v>
      </c>
      <c r="T45" s="10" t="n">
        <v>15000</v>
      </c>
      <c r="U45" s="10" t="n">
        <v>15000</v>
      </c>
      <c r="V45" s="7" t="n">
        <f aca="false">U46</f>
        <v>85000</v>
      </c>
    </row>
    <row r="46" s="8" customFormat="true" ht="12.8" hidden="false" customHeight="true" outlineLevel="0" collapsed="false">
      <c r="A46" s="8" t="s">
        <v>42</v>
      </c>
      <c r="B46" s="9" t="n">
        <f aca="false">B44-B45</f>
        <v>360000</v>
      </c>
      <c r="C46" s="9" t="n">
        <f aca="false">B46+C44-C45</f>
        <v>360000</v>
      </c>
      <c r="D46" s="9" t="n">
        <f aca="false">C46+D44-D45</f>
        <v>360000</v>
      </c>
      <c r="E46" s="9" t="n">
        <f aca="false">D46+E44-E45</f>
        <v>360000</v>
      </c>
      <c r="F46" s="9" t="n">
        <f aca="false">E46+F44-F45</f>
        <v>310000</v>
      </c>
      <c r="G46" s="9" t="n">
        <f aca="false">F46+G44-G45</f>
        <v>295000</v>
      </c>
      <c r="H46" s="9" t="n">
        <f aca="false">G46+H44-H45</f>
        <v>280000</v>
      </c>
      <c r="I46" s="9" t="n">
        <f aca="false">H46+I44-I45</f>
        <v>265000</v>
      </c>
      <c r="J46" s="9" t="n">
        <f aca="false">I46+J44-J45</f>
        <v>250000</v>
      </c>
      <c r="K46" s="9" t="n">
        <f aca="false">J46+K44-K45</f>
        <v>235000</v>
      </c>
      <c r="L46" s="9" t="n">
        <f aca="false">K46+L44-L45</f>
        <v>220000</v>
      </c>
      <c r="M46" s="9" t="n">
        <f aca="false">L46+M44-M45</f>
        <v>205000</v>
      </c>
      <c r="N46" s="9" t="n">
        <f aca="false">M46+N44-N45</f>
        <v>190000</v>
      </c>
      <c r="O46" s="9" t="n">
        <f aca="false">N46+O44-O45</f>
        <v>175000</v>
      </c>
      <c r="P46" s="9" t="n">
        <f aca="false">O46+P44-P45</f>
        <v>160000</v>
      </c>
      <c r="Q46" s="9" t="n">
        <f aca="false">P46+Q44-Q45</f>
        <v>145000</v>
      </c>
      <c r="R46" s="9" t="n">
        <f aca="false">Q46+R44-R45</f>
        <v>130000</v>
      </c>
      <c r="S46" s="9" t="n">
        <f aca="false">R46+S44-S45</f>
        <v>115000</v>
      </c>
      <c r="T46" s="9" t="n">
        <f aca="false">S46+T44-T45</f>
        <v>100000</v>
      </c>
      <c r="U46" s="9" t="n">
        <f aca="false">T46+U44-U45</f>
        <v>85000</v>
      </c>
      <c r="V46" s="9" t="n">
        <f aca="false">U46+V44-V45</f>
        <v>0</v>
      </c>
    </row>
    <row r="47" customFormat="false" ht="12.8" hidden="false" customHeight="true" outlineLevel="0" collapsed="false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customFormat="false" ht="12.8" hidden="false" customHeight="true" outlineLevel="0" collapsed="false">
      <c r="A48" s="1" t="s">
        <v>45</v>
      </c>
      <c r="B48" s="7" t="n">
        <f aca="false">B32+B44-B41-B45</f>
        <v>14500</v>
      </c>
      <c r="C48" s="7" t="n">
        <f aca="false">B48+C32+C44-C41-C45</f>
        <v>24787.00352</v>
      </c>
      <c r="D48" s="7" t="n">
        <f aca="false">C48+D32+D44-D41-D45</f>
        <v>35637.782987136</v>
      </c>
      <c r="E48" s="7" t="n">
        <f aca="false">D48+E32+E44-E41-E45</f>
        <v>47070.3344245198</v>
      </c>
      <c r="F48" s="7" t="n">
        <f aca="false">E48+F32+F44-F41-F45</f>
        <v>9103.13807138168</v>
      </c>
      <c r="G48" s="7" t="n">
        <f aca="false">F48+G32+G44-G41-G45</f>
        <v>7005.17028418037</v>
      </c>
      <c r="H48" s="7" t="n">
        <f aca="false">G48+H32+H44-H41-H45</f>
        <v>5627.16571228932</v>
      </c>
      <c r="I48" s="7" t="n">
        <f aca="false">H48+I32+I44-I41-I45</f>
        <v>4991.1610042491</v>
      </c>
      <c r="J48" s="7" t="n">
        <f aca="false">I48+J32+J44-J41-J45</f>
        <v>5119.77708195074</v>
      </c>
      <c r="K48" s="7" t="n">
        <f aca="false">J48+K32+K44-K41-K45</f>
        <v>6036.23344601916</v>
      </c>
      <c r="L48" s="7" t="n">
        <f aca="false">K48+L32+L44-L41-L45</f>
        <v>7764.36281222027</v>
      </c>
      <c r="M48" s="7" t="n">
        <f aca="false">L48+M32+M44-M41-M45</f>
        <v>10328.6260861826</v>
      </c>
      <c r="N48" s="7" t="n">
        <f aca="false">M48+N32+N44-N41-N45</f>
        <v>13754.1276838743</v>
      </c>
      <c r="O48" s="7" t="n">
        <f aca="false">N48+O32+O44-O41-O45</f>
        <v>18066.6312054337</v>
      </c>
      <c r="P48" s="7" t="n">
        <f aca="false">O48+P32+P44-P41-P45</f>
        <v>23292.5754701084</v>
      </c>
      <c r="Q48" s="7" t="n">
        <f aca="false">P48+Q32+Q44-Q41-Q45</f>
        <v>24459.0909202201</v>
      </c>
      <c r="R48" s="7" t="n">
        <f aca="false">Q48+R32+R44-R41-R45</f>
        <v>31469.0164022359</v>
      </c>
      <c r="S48" s="7" t="n">
        <f aca="false">R48+S32+S44-S41-S45</f>
        <v>39472.791333195</v>
      </c>
      <c r="T48" s="7" t="n">
        <f aca="false">S48+T32+T44-T41-T45</f>
        <v>48499.6451359104</v>
      </c>
      <c r="U48" s="7" t="n">
        <f aca="false">T48+U32+U44-U41-U45</f>
        <v>58579.5663734138</v>
      </c>
      <c r="V48" s="7" t="n">
        <f aca="false">U48+V32+V44-V41-V45</f>
        <v>-256.678926163106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V4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5" activeCellId="0" sqref="A45"/>
    </sheetView>
  </sheetViews>
  <sheetFormatPr defaultRowHeight="12.8"/>
  <cols>
    <col collapsed="false" hidden="false" max="1" min="1" style="0" width="65.4897959183674"/>
    <col collapsed="false" hidden="false" max="2" min="2" style="0" width="11.5714285714286"/>
    <col collapsed="false" hidden="false" max="3" min="3" style="0" width="16.1887755102041"/>
    <col collapsed="false" hidden="false" max="4" min="4" style="0" width="21.0867346938776"/>
    <col collapsed="false" hidden="false" max="1025" min="5" style="0" width="11.5714285714286"/>
  </cols>
  <sheetData>
    <row r="3" customFormat="false" ht="12.8" hidden="false" customHeight="true" outlineLevel="0" collapsed="false">
      <c r="A3" s="1" t="s">
        <v>0</v>
      </c>
      <c r="D3" s="1" t="s">
        <v>1</v>
      </c>
    </row>
    <row r="4" customFormat="false" ht="12.8" hidden="false" customHeight="true" outlineLevel="0" collapsed="false">
      <c r="A4" s="0" t="s">
        <v>2</v>
      </c>
      <c r="B4" s="0" t="n">
        <v>241000</v>
      </c>
      <c r="D4" s="0" t="s">
        <v>3</v>
      </c>
      <c r="E4" s="2" t="n">
        <v>2.5</v>
      </c>
      <c r="F4" s="0" t="s">
        <v>4</v>
      </c>
    </row>
    <row r="5" customFormat="false" ht="12.8" hidden="false" customHeight="true" outlineLevel="0" collapsed="false">
      <c r="A5" s="0" t="s">
        <v>5</v>
      </c>
      <c r="B5" s="0" t="n">
        <v>8000</v>
      </c>
      <c r="D5" s="0" t="s">
        <v>6</v>
      </c>
      <c r="E5" s="2" t="n">
        <v>1.6</v>
      </c>
      <c r="F5" s="0" t="s">
        <v>4</v>
      </c>
    </row>
    <row r="6" customFormat="false" ht="12.8" hidden="false" customHeight="true" outlineLevel="0" collapsed="false">
      <c r="A6" s="0" t="s">
        <v>7</v>
      </c>
      <c r="B6" s="0" t="n">
        <v>100000</v>
      </c>
      <c r="D6" s="0" t="s">
        <v>8</v>
      </c>
      <c r="E6" s="3" t="n">
        <f aca="false">915*264*0.98*0.97</f>
        <v>229626.936</v>
      </c>
      <c r="F6" s="0" t="s">
        <v>9</v>
      </c>
    </row>
    <row r="7" customFormat="false" ht="12.8" hidden="false" customHeight="true" outlineLevel="0" collapsed="false">
      <c r="A7" s="0" t="s">
        <v>10</v>
      </c>
      <c r="B7" s="0" t="n">
        <v>2000</v>
      </c>
      <c r="D7" s="0" t="s">
        <v>11</v>
      </c>
      <c r="E7" s="2" t="n">
        <v>0.8</v>
      </c>
      <c r="F7" s="0" t="s">
        <v>4</v>
      </c>
    </row>
    <row r="8" customFormat="false" ht="12.8" hidden="false" customHeight="true" outlineLevel="0" collapsed="false">
      <c r="A8" s="0" t="s">
        <v>12</v>
      </c>
      <c r="B8" s="0" t="n">
        <v>2000</v>
      </c>
      <c r="D8" s="5" t="s">
        <v>13</v>
      </c>
      <c r="E8" s="6" t="n">
        <v>0.0622</v>
      </c>
      <c r="F8" s="0" t="s">
        <v>14</v>
      </c>
    </row>
    <row r="9" customFormat="false" ht="12.8" hidden="false" customHeight="true" outlineLevel="0" collapsed="false">
      <c r="A9" s="0" t="s">
        <v>15</v>
      </c>
      <c r="B9" s="0" t="n">
        <f aca="false">E11</f>
        <v>5000</v>
      </c>
      <c r="D9" s="5" t="s">
        <v>16</v>
      </c>
      <c r="E9" s="6" t="n">
        <v>0.0482</v>
      </c>
      <c r="F9" s="0" t="s">
        <v>14</v>
      </c>
    </row>
    <row r="10" customFormat="false" ht="12.8" hidden="false" customHeight="true" outlineLevel="0" collapsed="false">
      <c r="D10" s="0" t="s">
        <v>17</v>
      </c>
      <c r="E10" s="6" t="n">
        <v>1500</v>
      </c>
      <c r="F10" s="0" t="s">
        <v>18</v>
      </c>
    </row>
    <row r="11" customFormat="false" ht="12.8" hidden="false" customHeight="true" outlineLevel="0" collapsed="false">
      <c r="D11" s="0" t="s">
        <v>19</v>
      </c>
      <c r="E11" s="6" t="n">
        <v>5000</v>
      </c>
      <c r="F11" s="0" t="s">
        <v>20</v>
      </c>
    </row>
    <row r="12" customFormat="false" ht="12.8" hidden="false" customHeight="true" outlineLevel="0" collapsed="false">
      <c r="B12" s="1" t="n">
        <f aca="false">SUM(B4:B11)</f>
        <v>358000</v>
      </c>
      <c r="D12" s="0" t="s">
        <v>21</v>
      </c>
      <c r="E12" s="6" t="n">
        <v>360000</v>
      </c>
      <c r="F12" s="0" t="s">
        <v>20</v>
      </c>
    </row>
    <row r="13" customFormat="false" ht="12.8" hidden="false" customHeight="true" outlineLevel="0" collapsed="false">
      <c r="A13" s="1" t="s">
        <v>22</v>
      </c>
    </row>
    <row r="14" customFormat="false" ht="12.8" hidden="false" customHeight="true" outlineLevel="0" collapsed="false">
      <c r="A14" s="0" t="s">
        <v>23</v>
      </c>
      <c r="B14" s="0" t="n">
        <v>1700</v>
      </c>
    </row>
    <row r="15" customFormat="false" ht="12.8" hidden="false" customHeight="true" outlineLevel="0" collapsed="false">
      <c r="A15" s="0" t="s">
        <v>24</v>
      </c>
      <c r="B15" s="0" t="n">
        <v>488</v>
      </c>
    </row>
    <row r="16" customFormat="false" ht="12.8" hidden="false" customHeight="true" outlineLevel="0" collapsed="false">
      <c r="A16" s="0" t="s">
        <v>25</v>
      </c>
      <c r="B16" s="0" t="n">
        <v>1500</v>
      </c>
    </row>
    <row r="17" customFormat="false" ht="12.8" hidden="false" customHeight="true" outlineLevel="0" collapsed="false">
      <c r="A17" s="0" t="s">
        <v>26</v>
      </c>
      <c r="B17" s="0" t="n">
        <v>1800</v>
      </c>
    </row>
    <row r="18" customFormat="false" ht="12.8" hidden="false" customHeight="true" outlineLevel="0" collapsed="false">
      <c r="A18" s="0" t="s">
        <v>27</v>
      </c>
      <c r="B18" s="0" t="n">
        <v>1000</v>
      </c>
    </row>
    <row r="20" customFormat="false" ht="12.8" hidden="false" customHeight="true" outlineLevel="0" collapsed="false">
      <c r="B20" s="1" t="n">
        <f aca="false">SUM(B14:B19)</f>
        <v>6488</v>
      </c>
    </row>
    <row r="21" customFormat="false" ht="12.8" hidden="false" customHeight="true" outlineLevel="0" collapsed="false">
      <c r="A21" s="1"/>
    </row>
    <row r="22" customFormat="false" ht="12.8" hidden="false" customHeight="true" outlineLevel="0" collapsed="false">
      <c r="E22" s="7"/>
      <c r="F22" s="7"/>
      <c r="G22" s="7"/>
      <c r="H22" s="7"/>
      <c r="I22" s="7"/>
      <c r="J22" s="7"/>
      <c r="K22" s="7"/>
      <c r="L22" s="7"/>
      <c r="M22" s="7"/>
      <c r="N22" s="7"/>
    </row>
    <row r="25" s="1" customFormat="true" ht="12.8" hidden="false" customHeight="true" outlineLevel="0" collapsed="false">
      <c r="B25" s="1" t="s">
        <v>28</v>
      </c>
      <c r="C25" s="1" t="s">
        <v>29</v>
      </c>
      <c r="D25" s="1" t="n">
        <v>2</v>
      </c>
      <c r="E25" s="1" t="n">
        <v>3</v>
      </c>
      <c r="F25" s="1" t="n">
        <v>4</v>
      </c>
      <c r="G25" s="1" t="n">
        <v>5</v>
      </c>
      <c r="H25" s="1" t="n">
        <v>6</v>
      </c>
      <c r="I25" s="1" t="n">
        <v>7</v>
      </c>
      <c r="J25" s="1" t="n">
        <v>8</v>
      </c>
      <c r="K25" s="1" t="n">
        <v>9</v>
      </c>
      <c r="L25" s="1" t="n">
        <v>10</v>
      </c>
      <c r="M25" s="1" t="n">
        <v>11</v>
      </c>
      <c r="N25" s="1" t="n">
        <v>12</v>
      </c>
      <c r="O25" s="1" t="n">
        <v>13</v>
      </c>
      <c r="P25" s="1" t="n">
        <v>14</v>
      </c>
      <c r="Q25" s="1" t="n">
        <v>15</v>
      </c>
      <c r="R25" s="1" t="n">
        <v>16</v>
      </c>
      <c r="S25" s="1" t="n">
        <v>17</v>
      </c>
      <c r="T25" s="1" t="n">
        <v>18</v>
      </c>
      <c r="U25" s="1" t="n">
        <v>19</v>
      </c>
      <c r="V25" s="1" t="n">
        <v>20</v>
      </c>
    </row>
    <row r="26" customFormat="false" ht="12.8" hidden="false" customHeight="true" outlineLevel="0" collapsed="false">
      <c r="A26" s="4" t="s">
        <v>30</v>
      </c>
      <c r="C26" s="4" t="n">
        <v>100</v>
      </c>
      <c r="D26" s="4" t="n">
        <f aca="false">C26*(1-0.01*$E$7)</f>
        <v>99.2</v>
      </c>
      <c r="E26" s="4" t="n">
        <f aca="false">D26*(1-0.01*$E$7)</f>
        <v>98.4064</v>
      </c>
      <c r="F26" s="4" t="n">
        <f aca="false">E26*(1-0.01*$E$7)</f>
        <v>97.6191488</v>
      </c>
      <c r="G26" s="4" t="n">
        <f aca="false">F26*(1-0.01*$E$7)</f>
        <v>96.8381956096</v>
      </c>
      <c r="H26" s="4" t="n">
        <f aca="false">G26*(1-0.01*$E$7)</f>
        <v>96.0634900447232</v>
      </c>
      <c r="I26" s="4" t="n">
        <f aca="false">H26*(1-0.01*$E$7)</f>
        <v>95.2949821243654</v>
      </c>
      <c r="J26" s="4" t="n">
        <f aca="false">I26*(1-0.01*$E$7)</f>
        <v>94.5326222673705</v>
      </c>
      <c r="K26" s="4" t="n">
        <f aca="false">J26*(1-0.01*$E$7)</f>
        <v>93.7763612892315</v>
      </c>
      <c r="L26" s="4" t="n">
        <f aca="false">K26*(1-0.01*$E$7)</f>
        <v>93.0261503989177</v>
      </c>
      <c r="M26" s="4" t="n">
        <f aca="false">L26*(1-0.01*$E$7)</f>
        <v>92.2819411957263</v>
      </c>
      <c r="N26" s="4" t="n">
        <f aca="false">M26*(1-0.01*$E$7)</f>
        <v>91.5436856661605</v>
      </c>
      <c r="O26" s="4" t="n">
        <f aca="false">N26*(1-0.01*$E$7)</f>
        <v>90.8113361808313</v>
      </c>
      <c r="P26" s="4" t="n">
        <f aca="false">O26*(1-0.01*$E$7)</f>
        <v>90.0848454913846</v>
      </c>
      <c r="Q26" s="4" t="n">
        <f aca="false">P26*(1-0.01*$E$7)</f>
        <v>89.3641667274535</v>
      </c>
      <c r="R26" s="4" t="n">
        <f aca="false">Q26*(1-0.01*$E$7)</f>
        <v>88.6492533936339</v>
      </c>
      <c r="S26" s="4" t="n">
        <f aca="false">R26*(1-0.01*$E$7)</f>
        <v>87.9400593664848</v>
      </c>
      <c r="T26" s="4" t="n">
        <f aca="false">S26*(1-0.01*$E$7)</f>
        <v>87.236538891553</v>
      </c>
      <c r="U26" s="4" t="n">
        <f aca="false">T26*(1-0.01*$E$7)</f>
        <v>86.5386465804205</v>
      </c>
      <c r="V26" s="4" t="n">
        <f aca="false">U26*(1-0.01*$E$7)</f>
        <v>85.8463374077772</v>
      </c>
    </row>
    <row r="28" customFormat="false" ht="12.8" hidden="false" customHeight="true" outlineLevel="0" collapsed="false">
      <c r="A28" s="1" t="s">
        <v>31</v>
      </c>
      <c r="D28" s="7"/>
      <c r="E28" s="7"/>
      <c r="F28" s="7"/>
      <c r="G28" s="7"/>
    </row>
    <row r="29" customFormat="false" ht="12.8" hidden="false" customHeight="true" outlineLevel="0" collapsed="false">
      <c r="A29" s="4" t="s">
        <v>32</v>
      </c>
      <c r="B29" s="5" t="n">
        <v>0</v>
      </c>
      <c r="C29" s="5" t="n">
        <f aca="false">E6*E8</f>
        <v>14282.7954192</v>
      </c>
      <c r="D29" s="7" t="n">
        <f aca="false">C29*(1+0.01*$E$4)*(1-0.01*$E$7)</f>
        <v>14522.7463822426</v>
      </c>
      <c r="E29" s="7" t="n">
        <f aca="false">D29*(1+0.01*$E$4)*(1-0.01*$E$7)</f>
        <v>14766.7285214642</v>
      </c>
      <c r="F29" s="7" t="n">
        <f aca="false">E29*(1+0.01*$E$4)*(1-0.01*$E$7)</f>
        <v>15014.8095606248</v>
      </c>
      <c r="G29" s="7" t="n">
        <f aca="false">F29*(1+0.01*$E$4)*(1-0.01*$E$7)</f>
        <v>15267.0583612433</v>
      </c>
      <c r="H29" s="7" t="n">
        <f aca="false">G29*(1+0.01*$E$4)*(1-0.01*$E$7)</f>
        <v>15523.5449417122</v>
      </c>
      <c r="I29" s="7" t="n">
        <f aca="false">H29*(1+0.01*$E$4)*(1-0.01*$E$7)</f>
        <v>15784.340496733</v>
      </c>
      <c r="J29" s="7" t="n">
        <f aca="false">I29*(1+0.01*$E$4)*(1-0.01*$E$7)</f>
        <v>16049.5174170781</v>
      </c>
      <c r="K29" s="7" t="n">
        <f aca="false">J29*(1+0.01*$E$4)*(1-0.01*$E$7)</f>
        <v>16319.149309685</v>
      </c>
      <c r="L29" s="7" t="n">
        <f aca="false">K29*(1+0.01*$E$4)*(1-0.01*$E$7)</f>
        <v>16593.3110180877</v>
      </c>
      <c r="M29" s="7" t="n">
        <f aca="false">L29*(1+0.01*$E$4)*(1-0.01*$E$7)</f>
        <v>16872.0786431916</v>
      </c>
      <c r="N29" s="7" t="n">
        <f aca="false">M29*(1+0.01*$E$4)*(1-0.01*$E$7)</f>
        <v>17155.5295643972</v>
      </c>
      <c r="O29" s="7" t="n">
        <f aca="false">N29*(1+0.01*$E$4)*(1-0.01*$E$7)</f>
        <v>17443.7424610791</v>
      </c>
      <c r="P29" s="7" t="n">
        <f aca="false">O29*(1+0.01*$E$4)*(1-0.01*$E$7)</f>
        <v>17736.7973344252</v>
      </c>
      <c r="Q29" s="7" t="n">
        <f aca="false">P29*(1+0.01*$E$4)*(1-0.01*$E$7)</f>
        <v>18034.7755296435</v>
      </c>
      <c r="R29" s="7" t="n">
        <f aca="false">Q29*(1+0.01*$E$4)*(1-0.01*$E$7)</f>
        <v>18337.7597585415</v>
      </c>
      <c r="S29" s="7" t="n">
        <f aca="false">R29*(1+0.01*$E$4)*(1-0.01*$E$7)</f>
        <v>18645.834122485</v>
      </c>
      <c r="T29" s="7" t="n">
        <f aca="false">S29*(1+0.01*$E$4)*(1-0.01*$E$7)</f>
        <v>18959.0841357428</v>
      </c>
      <c r="U29" s="7" t="n">
        <f aca="false">T29*(1+0.01*$E$4)*(1-0.01*$E$7)</f>
        <v>19277.5967492233</v>
      </c>
      <c r="V29" s="7" t="n">
        <f aca="false">U29*(1+0.01*$E$4)*(1-0.01*$E$7)</f>
        <v>19601.4603746102</v>
      </c>
    </row>
    <row r="30" customFormat="false" ht="12.8" hidden="false" customHeight="true" outlineLevel="0" collapsed="false">
      <c r="A30" s="4" t="s">
        <v>33</v>
      </c>
      <c r="B30" s="5" t="n">
        <v>0</v>
      </c>
      <c r="C30" s="5" t="n">
        <f aca="false">E6*E9</f>
        <v>11068.0183152</v>
      </c>
      <c r="D30" s="5" t="n">
        <f aca="false">C30*(1+0.01*$E$4)*(1-0.01*$E$7)</f>
        <v>11253.9610228954</v>
      </c>
      <c r="E30" s="5" t="n">
        <f aca="false">D30*(1+0.01*$E$4)*(1-0.01*$E$7)</f>
        <v>11443.02756808</v>
      </c>
      <c r="F30" s="5" t="n">
        <f aca="false">E30*(1+0.01*$E$4)*(1-0.01*$E$7)</f>
        <v>11635.2704312237</v>
      </c>
      <c r="G30" s="5" t="n">
        <f aca="false">F30*(1+0.01*$E$4)*(1-0.01*$E$7)</f>
        <v>11830.7429744683</v>
      </c>
      <c r="H30" s="5" t="n">
        <f aca="false">G30*(1+0.01*$E$4)*(1-0.01*$E$7)</f>
        <v>12029.4994564394</v>
      </c>
      <c r="I30" s="5" t="n">
        <f aca="false">H30*(1+0.01*$E$4)*(1-0.01*$E$7)</f>
        <v>12231.5950473075</v>
      </c>
      <c r="J30" s="5" t="n">
        <f aca="false">I30*(1+0.01*$E$4)*(1-0.01*$E$7)</f>
        <v>12437.0858441023</v>
      </c>
      <c r="K30" s="5" t="n">
        <f aca="false">J30*(1+0.01*$E$4)*(1-0.01*$E$7)</f>
        <v>12646.0288862832</v>
      </c>
      <c r="L30" s="5" t="n">
        <f aca="false">K30*(1+0.01*$E$4)*(1-0.01*$E$7)</f>
        <v>12858.4821715728</v>
      </c>
      <c r="M30" s="5" t="n">
        <f aca="false">L30*(1+0.01*$E$4)*(1-0.01*$E$7)</f>
        <v>13074.5046720552</v>
      </c>
      <c r="N30" s="5" t="n">
        <f aca="false">M30*(1+0.01*$E$4)*(1-0.01*$E$7)</f>
        <v>13294.1563505457</v>
      </c>
      <c r="O30" s="5" t="n">
        <f aca="false">N30*(1+0.01*$E$4)*(1-0.01*$E$7)</f>
        <v>13517.4981772349</v>
      </c>
      <c r="P30" s="5" t="n">
        <f aca="false">O30*(1+0.01*$E$4)*(1-0.01*$E$7)</f>
        <v>13744.5921466124</v>
      </c>
      <c r="Q30" s="5" t="n">
        <f aca="false">P30*(1+0.01*$E$4)*(1-0.01*$E$7)</f>
        <v>13975.5012946755</v>
      </c>
      <c r="R30" s="5" t="n">
        <f aca="false">Q30*(1+0.01*$E$4)*(1-0.01*$E$7)</f>
        <v>14210.2897164261</v>
      </c>
      <c r="S30" s="5" t="n">
        <f aca="false">R30*(1+0.01*$E$4)*(1-0.01*$E$7)</f>
        <v>14449.022583662</v>
      </c>
      <c r="T30" s="5" t="n">
        <f aca="false">S30*(1+0.01*$E$4)*(1-0.01*$E$7)</f>
        <v>14691.7661630676</v>
      </c>
      <c r="U30" s="5" t="n">
        <f aca="false">T30*(1+0.01*$E$4)*(1-0.01*$E$7)</f>
        <v>14938.5878346071</v>
      </c>
      <c r="V30" s="5" t="n">
        <f aca="false">U30*(1+0.01*$E$4)*(1-0.01*$E$7)</f>
        <v>15189.5561102285</v>
      </c>
    </row>
    <row r="31" customFormat="false" ht="12.8" hidden="false" customHeight="true" outlineLevel="0" collapsed="false">
      <c r="A31" s="4" t="s">
        <v>34</v>
      </c>
      <c r="B31" s="5" t="n">
        <v>0</v>
      </c>
      <c r="C31" s="5" t="n">
        <f aca="false">B48*0.01*$E$4</f>
        <v>50</v>
      </c>
      <c r="D31" s="5" t="n">
        <f aca="false">C48*$E$4*0.01</f>
        <v>371.32034336</v>
      </c>
      <c r="E31" s="5" t="n">
        <f aca="false">D48*$E$4*0.01</f>
        <v>707.26603707245</v>
      </c>
      <c r="F31" s="5" t="n">
        <f aca="false">E48*$E$4*0.01</f>
        <v>1058.28021523787</v>
      </c>
      <c r="G31" s="5" t="n">
        <f aca="false">F48*$E$4*0.01</f>
        <v>174.817561040025</v>
      </c>
      <c r="H31" s="5" t="n">
        <f aca="false">G48*$E$4*0.01</f>
        <v>171.094582599441</v>
      </c>
      <c r="I31" s="5" t="n">
        <f aca="false">H48*$E$4*0.01</f>
        <v>180.183644987358</v>
      </c>
      <c r="J31" s="5" t="n">
        <f aca="false">I48*$E$4*0.01</f>
        <v>202.484352278923</v>
      </c>
      <c r="K31" s="5" t="n">
        <f aca="false">J48*$E$4*0.01</f>
        <v>238.406713370422</v>
      </c>
      <c r="L31" s="5" t="n">
        <f aca="false">K48*$E$4*0.01</f>
        <v>288.371386127779</v>
      </c>
      <c r="M31" s="5" t="n">
        <f aca="false">L48*$E$4*0.01</f>
        <v>352.809926796975</v>
      </c>
      <c r="N31" s="5" t="n">
        <f aca="false">M48*$E$4*0.01</f>
        <v>432.16504477942</v>
      </c>
      <c r="O31" s="5" t="n">
        <f aca="false">N48*$E$4*0.01</f>
        <v>426.890862877113</v>
      </c>
      <c r="P31" s="5" t="n">
        <f aca="false">O48*$E$4*0.01</f>
        <v>534.953183114142</v>
      </c>
      <c r="Q31" s="5" t="n">
        <f aca="false">P48*$E$4*0.01</f>
        <v>659.267258242867</v>
      </c>
      <c r="R31" s="5" t="n">
        <f aca="false">Q48*$E$4*0.01</f>
        <v>800.321506544969</v>
      </c>
      <c r="S31" s="5" t="n">
        <f aca="false">R48*$E$4*0.01</f>
        <v>858.61681847679</v>
      </c>
      <c r="T31" s="5" t="n">
        <f aca="false">S48*$E$4*0.01</f>
        <v>1032.16684492124</v>
      </c>
      <c r="U31" s="5" t="n">
        <f aca="false">T48*$E$4*0.01</f>
        <v>1223.93579155161</v>
      </c>
      <c r="V31" s="5" t="n">
        <f aca="false">U48*$E$4*0.01</f>
        <v>1434.46215692417</v>
      </c>
    </row>
    <row r="32" customFormat="false" ht="12.8" hidden="false" customHeight="true" outlineLevel="0" collapsed="false">
      <c r="A32" s="8" t="s">
        <v>35</v>
      </c>
      <c r="B32" s="9" t="n">
        <f aca="false">SUM(B29:B31)</f>
        <v>0</v>
      </c>
      <c r="C32" s="9" t="n">
        <f aca="false">SUM(C29:C31)</f>
        <v>25400.8137344</v>
      </c>
      <c r="D32" s="9" t="n">
        <f aca="false">SUM(D29:D31)</f>
        <v>26148.027748498</v>
      </c>
      <c r="E32" s="9" t="n">
        <f aca="false">SUM(E29:E31)</f>
        <v>26917.0221266166</v>
      </c>
      <c r="F32" s="9" t="n">
        <f aca="false">SUM(F29:F31)</f>
        <v>27708.3602070864</v>
      </c>
      <c r="G32" s="9" t="n">
        <f aca="false">SUM(G29:G31)</f>
        <v>27272.6188967516</v>
      </c>
      <c r="H32" s="9" t="n">
        <f aca="false">SUM(H29:H31)</f>
        <v>27724.138980751</v>
      </c>
      <c r="I32" s="9" t="n">
        <f aca="false">SUM(I29:I31)</f>
        <v>28196.1191890279</v>
      </c>
      <c r="J32" s="9" t="n">
        <f aca="false">SUM(J29:J31)</f>
        <v>28689.0876134593</v>
      </c>
      <c r="K32" s="9" t="n">
        <f aca="false">SUM(K29:K31)</f>
        <v>29203.5849093386</v>
      </c>
      <c r="L32" s="9" t="n">
        <f aca="false">SUM(L29:L31)</f>
        <v>29740.1645757883</v>
      </c>
      <c r="M32" s="9" t="n">
        <f aca="false">SUM(M29:M31)</f>
        <v>30299.3932420438</v>
      </c>
      <c r="N32" s="9" t="n">
        <f aca="false">SUM(N29:N31)</f>
        <v>30881.8509597223</v>
      </c>
      <c r="O32" s="9" t="n">
        <f aca="false">SUM(O29:O31)</f>
        <v>31388.1315011911</v>
      </c>
      <c r="P32" s="9" t="n">
        <f aca="false">SUM(P29:P31)</f>
        <v>32016.3426641517</v>
      </c>
      <c r="Q32" s="9" t="n">
        <f aca="false">SUM(Q29:Q31)</f>
        <v>32669.5440825619</v>
      </c>
      <c r="R32" s="9" t="n">
        <f aca="false">SUM(R29:R31)</f>
        <v>33348.3709815126</v>
      </c>
      <c r="S32" s="9" t="n">
        <f aca="false">SUM(S29:S31)</f>
        <v>33953.4735246238</v>
      </c>
      <c r="T32" s="9" t="n">
        <f aca="false">SUM(T29:T31)</f>
        <v>34683.0171437316</v>
      </c>
      <c r="U32" s="9" t="n">
        <f aca="false">SUM(U29:U31)</f>
        <v>35440.120375382</v>
      </c>
      <c r="V32" s="9" t="n">
        <f aca="false">SUM(V29:V31)</f>
        <v>36225.4786417629</v>
      </c>
    </row>
    <row r="33" customFormat="false" ht="12.8" hidden="false" customHeight="true" outlineLevel="0" collapsed="false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customFormat="false" ht="12.8" hidden="false" customHeight="true" outlineLevel="0" collapsed="false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customFormat="false" ht="12.8" hidden="false" customHeight="true" outlineLevel="0" collapsed="false">
      <c r="A35" s="1" t="s">
        <v>36</v>
      </c>
      <c r="B35" s="7"/>
      <c r="C35" s="5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customFormat="false" ht="12.8" hidden="false" customHeight="true" outlineLevel="0" collapsed="false">
      <c r="A36" s="4" t="s">
        <v>37</v>
      </c>
      <c r="B36" s="7" t="n">
        <f aca="false">B12</f>
        <v>358000</v>
      </c>
      <c r="C36" s="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customFormat="false" ht="12.8" hidden="false" customHeight="true" outlineLevel="0" collapsed="false">
      <c r="A37" s="4" t="s">
        <v>38</v>
      </c>
      <c r="B37" s="7"/>
      <c r="C37" s="7" t="n">
        <f aca="false">B20</f>
        <v>6488</v>
      </c>
      <c r="D37" s="7" t="n">
        <f aca="false">C37*(1+0.01*$E$4)</f>
        <v>6650.2</v>
      </c>
      <c r="E37" s="7" t="n">
        <f aca="false">D37*(1+0.01*$E$4)</f>
        <v>6816.455</v>
      </c>
      <c r="F37" s="7" t="n">
        <f aca="false">E37*(1+0.01*$E$4)</f>
        <v>6986.866375</v>
      </c>
      <c r="G37" s="7" t="n">
        <f aca="false">F37*(1+0.01*$E$4)</f>
        <v>7161.538034375</v>
      </c>
      <c r="H37" s="7" t="n">
        <f aca="false">G37*(1+0.01*$E$4)</f>
        <v>7340.57648523437</v>
      </c>
      <c r="I37" s="7" t="n">
        <f aca="false">H37*(1+0.01*$E$4)</f>
        <v>7524.09089736523</v>
      </c>
      <c r="J37" s="7" t="n">
        <f aca="false">I37*(1+0.01*$E$4)</f>
        <v>7712.19316979936</v>
      </c>
      <c r="K37" s="7" t="n">
        <f aca="false">J37*(1+0.01*$E$4)</f>
        <v>7904.99799904434</v>
      </c>
      <c r="L37" s="7" t="n">
        <f aca="false">K37*(1+0.01*$E$4)</f>
        <v>8102.62294902045</v>
      </c>
      <c r="M37" s="7" t="n">
        <f aca="false">L37*(1+0.01*$E$4)</f>
        <v>8305.18852274596</v>
      </c>
      <c r="N37" s="7" t="n">
        <f aca="false">M37*(1+0.01*$E$4)</f>
        <v>8512.81823581461</v>
      </c>
      <c r="O37" s="7" t="n">
        <f aca="false">N37*(1+0.01*$E$4)</f>
        <v>8725.63869170997</v>
      </c>
      <c r="P37" s="7" t="n">
        <f aca="false">O37*(1+0.01*$E$4)</f>
        <v>8943.77965900273</v>
      </c>
      <c r="Q37" s="7" t="n">
        <f aca="false">P37*(1+0.01*$E$4)</f>
        <v>9167.37415047779</v>
      </c>
      <c r="R37" s="7" t="n">
        <f aca="false">Q37*(1+0.01*$E$4)</f>
        <v>9396.55850423974</v>
      </c>
      <c r="S37" s="7" t="n">
        <f aca="false">R37*(1+0.01*$E$4)</f>
        <v>9631.47246684573</v>
      </c>
      <c r="T37" s="7" t="n">
        <f aca="false">S37*(1+0.01*$E$4)</f>
        <v>9872.25927851687</v>
      </c>
      <c r="U37" s="7" t="n">
        <f aca="false">T37*(1+0.01*$E$4)</f>
        <v>10119.0657604798</v>
      </c>
      <c r="V37" s="7" t="n">
        <f aca="false">U37*(1+0.01*$E$4)</f>
        <v>10372.0424044918</v>
      </c>
    </row>
    <row r="38" customFormat="false" ht="12.8" hidden="false" customHeight="true" outlineLevel="0" collapsed="false">
      <c r="A38" s="4" t="s">
        <v>39</v>
      </c>
      <c r="B38" s="7"/>
      <c r="C38" s="7" t="n">
        <f aca="false">B46*(0.01*$E$5)</f>
        <v>5760</v>
      </c>
      <c r="D38" s="7" t="n">
        <f aca="false">C46*(0.01*$E$5)</f>
        <v>5760</v>
      </c>
      <c r="E38" s="7" t="n">
        <f aca="false">D46*(0.01*$E$5)</f>
        <v>5760</v>
      </c>
      <c r="F38" s="7" t="n">
        <f aca="false">E46*(0.01*$E$5)</f>
        <v>5760</v>
      </c>
      <c r="G38" s="7" t="n">
        <f aca="false">F46*(0.01*$E$5)</f>
        <v>4960</v>
      </c>
      <c r="H38" s="7" t="n">
        <f aca="false">G46*(0.01*$E$5)</f>
        <v>4720</v>
      </c>
      <c r="I38" s="7" t="n">
        <f aca="false">H46*(0.01*$E$5)</f>
        <v>4480</v>
      </c>
      <c r="J38" s="7" t="n">
        <f aca="false">I46*(0.01*$E$5)</f>
        <v>4240</v>
      </c>
      <c r="K38" s="7" t="n">
        <f aca="false">J46*(0.01*$E$5)</f>
        <v>4000</v>
      </c>
      <c r="L38" s="7" t="n">
        <f aca="false">K46*(0.01*$E$5)</f>
        <v>3760</v>
      </c>
      <c r="M38" s="7" t="n">
        <f aca="false">L46*(0.01*$E$5)</f>
        <v>3520</v>
      </c>
      <c r="N38" s="7" t="n">
        <f aca="false">M46*(0.01*$E$5)</f>
        <v>3280</v>
      </c>
      <c r="O38" s="7" t="n">
        <f aca="false">N46*(0.01*$E$5)</f>
        <v>3040</v>
      </c>
      <c r="P38" s="7" t="n">
        <f aca="false">O46*(0.01*$E$5)</f>
        <v>2800</v>
      </c>
      <c r="Q38" s="7" t="n">
        <f aca="false">P46*(0.01*$E$5)</f>
        <v>2560</v>
      </c>
      <c r="R38" s="7" t="n">
        <f aca="false">Q46*(0.01*$E$5)</f>
        <v>2320</v>
      </c>
      <c r="S38" s="7" t="n">
        <f aca="false">R46*(0.01*$E$5)</f>
        <v>2080</v>
      </c>
      <c r="T38" s="7" t="n">
        <f aca="false">S46*(0.01*$E$5)</f>
        <v>1840</v>
      </c>
      <c r="U38" s="7" t="n">
        <f aca="false">T46*(0.01*$E$5)</f>
        <v>1600</v>
      </c>
      <c r="V38" s="7" t="n">
        <f aca="false">U46*(0.01*$E$5)</f>
        <v>1360</v>
      </c>
    </row>
    <row r="39" customFormat="false" ht="12.8" hidden="false" customHeight="true" outlineLevel="0" collapsed="false">
      <c r="A39" s="4" t="s">
        <v>40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 t="n">
        <v>4000</v>
      </c>
      <c r="O39" s="7"/>
      <c r="P39" s="7"/>
      <c r="Q39" s="7"/>
      <c r="R39" s="7" t="n">
        <v>4000</v>
      </c>
      <c r="S39" s="7"/>
      <c r="T39" s="7"/>
      <c r="U39" s="7"/>
      <c r="V39" s="7"/>
    </row>
    <row r="40" customFormat="false" ht="12.8" hidden="false" customHeight="true" outlineLevel="0" collapsed="false">
      <c r="A40" s="4" t="s">
        <v>41</v>
      </c>
      <c r="B40" s="10"/>
      <c r="C40" s="10" t="n">
        <v>300</v>
      </c>
      <c r="D40" s="10" t="n">
        <v>300</v>
      </c>
      <c r="E40" s="10" t="n">
        <v>300</v>
      </c>
      <c r="F40" s="10" t="n">
        <v>300</v>
      </c>
      <c r="G40" s="10" t="n">
        <v>300</v>
      </c>
      <c r="H40" s="10" t="n">
        <v>300</v>
      </c>
      <c r="I40" s="10" t="n">
        <v>300</v>
      </c>
      <c r="J40" s="10" t="n">
        <v>300</v>
      </c>
      <c r="K40" s="10" t="n">
        <v>300</v>
      </c>
      <c r="L40" s="10" t="n">
        <v>300</v>
      </c>
      <c r="M40" s="10" t="n">
        <v>300</v>
      </c>
      <c r="N40" s="10" t="n">
        <v>300</v>
      </c>
      <c r="O40" s="10" t="n">
        <v>300</v>
      </c>
      <c r="P40" s="10" t="n">
        <v>300</v>
      </c>
      <c r="Q40" s="10" t="n">
        <v>300</v>
      </c>
      <c r="R40" s="10" t="n">
        <v>300</v>
      </c>
      <c r="S40" s="10" t="n">
        <v>300</v>
      </c>
      <c r="T40" s="10" t="n">
        <v>300</v>
      </c>
      <c r="U40" s="10" t="n">
        <v>300</v>
      </c>
      <c r="V40" s="10" t="n">
        <v>300</v>
      </c>
    </row>
    <row r="41" s="8" customFormat="true" ht="12.8" hidden="false" customHeight="true" outlineLevel="0" collapsed="false">
      <c r="A41" s="8" t="s">
        <v>35</v>
      </c>
      <c r="B41" s="9" t="n">
        <f aca="false">SUM(B36:B40)</f>
        <v>358000</v>
      </c>
      <c r="C41" s="9" t="n">
        <f aca="false">SUM(C36:C40)</f>
        <v>12548</v>
      </c>
      <c r="D41" s="9" t="n">
        <f aca="false">SUM(D36:D40)</f>
        <v>12710.2</v>
      </c>
      <c r="E41" s="9" t="n">
        <f aca="false">SUM(E36:E40)</f>
        <v>12876.455</v>
      </c>
      <c r="F41" s="9" t="n">
        <f aca="false">SUM(F36:F40)</f>
        <v>13046.866375</v>
      </c>
      <c r="G41" s="9" t="n">
        <f aca="false">SUM(G36:G40)</f>
        <v>12421.538034375</v>
      </c>
      <c r="H41" s="9" t="n">
        <f aca="false">SUM(H36:H40)</f>
        <v>12360.5764852344</v>
      </c>
      <c r="I41" s="9" t="n">
        <f aca="false">SUM(I36:I40)</f>
        <v>12304.0908973652</v>
      </c>
      <c r="J41" s="9" t="n">
        <f aca="false">SUM(J36:J40)</f>
        <v>12252.1931697994</v>
      </c>
      <c r="K41" s="9" t="n">
        <f aca="false">SUM(K36:K40)</f>
        <v>12204.9979990443</v>
      </c>
      <c r="L41" s="9" t="n">
        <f aca="false">SUM(L36:L40)</f>
        <v>12162.6229490205</v>
      </c>
      <c r="M41" s="9" t="n">
        <f aca="false">SUM(M36:M40)</f>
        <v>12125.188522746</v>
      </c>
      <c r="N41" s="9" t="n">
        <f aca="false">SUM(N36:N40)</f>
        <v>16092.8182358146</v>
      </c>
      <c r="O41" s="9" t="n">
        <f aca="false">SUM(O36:O40)</f>
        <v>12065.63869171</v>
      </c>
      <c r="P41" s="9" t="n">
        <f aca="false">SUM(P36:P40)</f>
        <v>12043.7796590027</v>
      </c>
      <c r="Q41" s="9" t="n">
        <f aca="false">SUM(Q36:Q40)</f>
        <v>12027.3741504778</v>
      </c>
      <c r="R41" s="9" t="n">
        <f aca="false">SUM(R36:R40)</f>
        <v>16016.5585042397</v>
      </c>
      <c r="S41" s="9" t="n">
        <f aca="false">SUM(S36:S40)</f>
        <v>12011.4724668457</v>
      </c>
      <c r="T41" s="9" t="n">
        <f aca="false">SUM(T36:T40)</f>
        <v>12012.2592785169</v>
      </c>
      <c r="U41" s="9" t="n">
        <f aca="false">SUM(U36:U40)</f>
        <v>12019.0657604798</v>
      </c>
      <c r="V41" s="9" t="n">
        <f aca="false">SUM(V36:V40)</f>
        <v>12032.0424044918</v>
      </c>
    </row>
    <row r="42" customFormat="false" ht="12.8" hidden="false" customHeight="true" outlineLevel="0" collapsed="false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customFormat="false" ht="12.8" hidden="false" customHeight="true" outlineLevel="0" collapsed="false">
      <c r="A43" s="1" t="s">
        <v>42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customFormat="false" ht="12.8" hidden="false" customHeight="true" outlineLevel="0" collapsed="false">
      <c r="A44" s="0" t="s">
        <v>43</v>
      </c>
      <c r="B44" s="7" t="n">
        <f aca="false">E12</f>
        <v>360000</v>
      </c>
      <c r="C44" s="7"/>
      <c r="D44" s="7"/>
      <c r="E44" s="7"/>
      <c r="F44" s="7"/>
      <c r="G44" s="7"/>
      <c r="H44" s="7"/>
      <c r="I44" s="7"/>
      <c r="J44" s="7"/>
      <c r="K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customFormat="false" ht="12.8" hidden="false" customHeight="true" outlineLevel="0" collapsed="false">
      <c r="A45" s="0" t="s">
        <v>44</v>
      </c>
      <c r="B45" s="10"/>
      <c r="C45" s="10"/>
      <c r="D45" s="10"/>
      <c r="E45" s="10"/>
      <c r="F45" s="10" t="n">
        <v>50000</v>
      </c>
      <c r="G45" s="10" t="n">
        <v>15000</v>
      </c>
      <c r="H45" s="10" t="n">
        <v>15000</v>
      </c>
      <c r="I45" s="10" t="n">
        <v>15000</v>
      </c>
      <c r="J45" s="10" t="n">
        <v>15000</v>
      </c>
      <c r="K45" s="10" t="n">
        <v>15000</v>
      </c>
      <c r="L45" s="10" t="n">
        <v>15000</v>
      </c>
      <c r="M45" s="10" t="n">
        <v>15000</v>
      </c>
      <c r="N45" s="10" t="n">
        <v>15000</v>
      </c>
      <c r="O45" s="10" t="n">
        <v>15000</v>
      </c>
      <c r="P45" s="10" t="n">
        <v>15000</v>
      </c>
      <c r="Q45" s="10" t="n">
        <v>15000</v>
      </c>
      <c r="R45" s="10" t="n">
        <v>15000</v>
      </c>
      <c r="S45" s="10" t="n">
        <v>15000</v>
      </c>
      <c r="T45" s="10" t="n">
        <v>15000</v>
      </c>
      <c r="U45" s="10" t="n">
        <v>15000</v>
      </c>
      <c r="V45" s="7" t="n">
        <f aca="false">U46</f>
        <v>85000</v>
      </c>
    </row>
    <row r="46" s="8" customFormat="true" ht="12.8" hidden="false" customHeight="true" outlineLevel="0" collapsed="false">
      <c r="A46" s="8" t="s">
        <v>42</v>
      </c>
      <c r="B46" s="9" t="n">
        <f aca="false">B44-B45</f>
        <v>360000</v>
      </c>
      <c r="C46" s="9" t="n">
        <f aca="false">B46+C44-C45</f>
        <v>360000</v>
      </c>
      <c r="D46" s="9" t="n">
        <f aca="false">C46+D44-D45</f>
        <v>360000</v>
      </c>
      <c r="E46" s="9" t="n">
        <f aca="false">D46+E44-E45</f>
        <v>360000</v>
      </c>
      <c r="F46" s="9" t="n">
        <f aca="false">E46+F44-F45</f>
        <v>310000</v>
      </c>
      <c r="G46" s="9" t="n">
        <f aca="false">F46+G44-G45</f>
        <v>295000</v>
      </c>
      <c r="H46" s="9" t="n">
        <f aca="false">G46+H44-H45</f>
        <v>280000</v>
      </c>
      <c r="I46" s="9" t="n">
        <f aca="false">H46+I44-I45</f>
        <v>265000</v>
      </c>
      <c r="J46" s="9" t="n">
        <f aca="false">I46+J44-J45</f>
        <v>250000</v>
      </c>
      <c r="K46" s="9" t="n">
        <f aca="false">J46+K44-K45</f>
        <v>235000</v>
      </c>
      <c r="L46" s="9" t="n">
        <f aca="false">K46+L44-L45</f>
        <v>220000</v>
      </c>
      <c r="M46" s="9" t="n">
        <f aca="false">L46+M44-M45</f>
        <v>205000</v>
      </c>
      <c r="N46" s="9" t="n">
        <f aca="false">M46+N44-N45</f>
        <v>190000</v>
      </c>
      <c r="O46" s="9" t="n">
        <f aca="false">N46+O44-O45</f>
        <v>175000</v>
      </c>
      <c r="P46" s="9" t="n">
        <f aca="false">O46+P44-P45</f>
        <v>160000</v>
      </c>
      <c r="Q46" s="9" t="n">
        <f aca="false">P46+Q44-Q45</f>
        <v>145000</v>
      </c>
      <c r="R46" s="9" t="n">
        <f aca="false">Q46+R44-R45</f>
        <v>130000</v>
      </c>
      <c r="S46" s="9" t="n">
        <f aca="false">R46+S44-S45</f>
        <v>115000</v>
      </c>
      <c r="T46" s="9" t="n">
        <f aca="false">S46+T44-T45</f>
        <v>100000</v>
      </c>
      <c r="U46" s="9" t="n">
        <f aca="false">T46+U44-U45</f>
        <v>85000</v>
      </c>
      <c r="V46" s="9" t="n">
        <f aca="false">U46+V44-V45</f>
        <v>0</v>
      </c>
    </row>
    <row r="47" customFormat="false" ht="12.8" hidden="false" customHeight="true" outlineLevel="0" collapsed="false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customFormat="false" ht="12.8" hidden="false" customHeight="true" outlineLevel="0" collapsed="false">
      <c r="A48" s="1" t="s">
        <v>45</v>
      </c>
      <c r="B48" s="7" t="n">
        <f aca="false">B32+B44-B41-B45</f>
        <v>2000</v>
      </c>
      <c r="C48" s="7" t="n">
        <f aca="false">B48+C32+C44-C41-C45</f>
        <v>14852.8137344</v>
      </c>
      <c r="D48" s="7" t="n">
        <f aca="false">C48+D32+D44-D41-D45</f>
        <v>28290.641482898</v>
      </c>
      <c r="E48" s="7" t="n">
        <f aca="false">D48+E32+E44-E41-E45</f>
        <v>42331.2086095147</v>
      </c>
      <c r="F48" s="7" t="n">
        <f aca="false">E48+F32+F44-F41-F45</f>
        <v>6992.70244160101</v>
      </c>
      <c r="G48" s="7" t="n">
        <f aca="false">F48+G32+G44-G41-G45</f>
        <v>6843.78330397763</v>
      </c>
      <c r="H48" s="7" t="n">
        <f aca="false">G48+H32+H44-H41-H45</f>
        <v>7207.3457994943</v>
      </c>
      <c r="I48" s="7" t="n">
        <f aca="false">H48+I32+I44-I41-I45</f>
        <v>8099.37409115693</v>
      </c>
      <c r="J48" s="7" t="n">
        <f aca="false">I48+J32+J44-J41-J45</f>
        <v>9536.26853481689</v>
      </c>
      <c r="K48" s="7" t="n">
        <f aca="false">J48+K32+K44-K41-K45</f>
        <v>11534.8554451112</v>
      </c>
      <c r="L48" s="7" t="n">
        <f aca="false">K48+L32+L44-L41-L45</f>
        <v>14112.397071879</v>
      </c>
      <c r="M48" s="7" t="n">
        <f aca="false">L48+M32+M44-M41-M45</f>
        <v>17286.6017911768</v>
      </c>
      <c r="N48" s="7" t="n">
        <f aca="false">M48+N32+N44-N41-N45</f>
        <v>17075.6345150845</v>
      </c>
      <c r="O48" s="7" t="n">
        <f aca="false">N48+O32+O44-O41-O45</f>
        <v>21398.1273245657</v>
      </c>
      <c r="P48" s="7" t="n">
        <f aca="false">O48+P32+P44-P41-P45</f>
        <v>26370.6903297147</v>
      </c>
      <c r="Q48" s="7" t="n">
        <f aca="false">P48+Q32+Q44-Q41-Q45</f>
        <v>32012.8602617988</v>
      </c>
      <c r="R48" s="7" t="n">
        <f aca="false">Q48+R32+R44-R41-R45</f>
        <v>34344.6727390716</v>
      </c>
      <c r="S48" s="7" t="n">
        <f aca="false">R48+S32+S44-S41-S45</f>
        <v>41286.6737968497</v>
      </c>
      <c r="T48" s="7" t="n">
        <f aca="false">S48+T32+T44-T41-T45</f>
        <v>48957.4316620644</v>
      </c>
      <c r="U48" s="7" t="n">
        <f aca="false">T48+U32+U44-U41-U45</f>
        <v>57378.4862769666</v>
      </c>
      <c r="V48" s="7" t="n">
        <f aca="false">U48+V32+V44-V41-V45</f>
        <v>-3428.0774857623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V4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6" activeCellId="0" sqref="E6"/>
    </sheetView>
  </sheetViews>
  <sheetFormatPr defaultRowHeight="12.8"/>
  <cols>
    <col collapsed="false" hidden="false" max="1" min="1" style="0" width="65.4897959183674"/>
    <col collapsed="false" hidden="false" max="2" min="2" style="0" width="11.5714285714286"/>
    <col collapsed="false" hidden="false" max="3" min="3" style="0" width="16.1887755102041"/>
    <col collapsed="false" hidden="false" max="4" min="4" style="0" width="21.0867346938776"/>
    <col collapsed="false" hidden="false" max="1025" min="5" style="0" width="11.5714285714286"/>
  </cols>
  <sheetData>
    <row r="3" customFormat="false" ht="12.8" hidden="false" customHeight="true" outlineLevel="0" collapsed="false">
      <c r="A3" s="1" t="s">
        <v>0</v>
      </c>
      <c r="D3" s="1" t="s">
        <v>1</v>
      </c>
    </row>
    <row r="4" customFormat="false" ht="12.8" hidden="false" customHeight="true" outlineLevel="0" collapsed="false">
      <c r="A4" s="0" t="s">
        <v>2</v>
      </c>
      <c r="B4" s="0" t="n">
        <v>241000</v>
      </c>
      <c r="D4" s="0" t="s">
        <v>3</v>
      </c>
      <c r="E4" s="2" t="n">
        <v>2.5</v>
      </c>
      <c r="F4" s="0" t="s">
        <v>4</v>
      </c>
    </row>
    <row r="5" customFormat="false" ht="12.8" hidden="false" customHeight="true" outlineLevel="0" collapsed="false">
      <c r="A5" s="0" t="s">
        <v>5</v>
      </c>
      <c r="B5" s="0" t="n">
        <v>8000</v>
      </c>
      <c r="D5" s="0" t="s">
        <v>6</v>
      </c>
      <c r="E5" s="2" t="n">
        <v>4.4</v>
      </c>
      <c r="F5" s="0" t="s">
        <v>4</v>
      </c>
    </row>
    <row r="6" customFormat="false" ht="12.8" hidden="false" customHeight="true" outlineLevel="0" collapsed="false">
      <c r="A6" s="0" t="s">
        <v>7</v>
      </c>
      <c r="B6" s="0" t="n">
        <v>80000</v>
      </c>
      <c r="D6" s="0" t="s">
        <v>8</v>
      </c>
      <c r="E6" s="3" t="n">
        <f aca="false">915*264*0.98*1.03</f>
        <v>243830.664</v>
      </c>
      <c r="F6" s="0" t="s">
        <v>9</v>
      </c>
    </row>
    <row r="7" customFormat="false" ht="12.8" hidden="false" customHeight="true" outlineLevel="0" collapsed="false">
      <c r="A7" s="0" t="s">
        <v>10</v>
      </c>
      <c r="B7" s="0" t="n">
        <v>2000</v>
      </c>
      <c r="D7" s="0" t="s">
        <v>11</v>
      </c>
      <c r="E7" s="2" t="n">
        <v>0.8</v>
      </c>
      <c r="F7" s="0" t="s">
        <v>4</v>
      </c>
    </row>
    <row r="8" customFormat="false" ht="12.8" hidden="false" customHeight="true" outlineLevel="0" collapsed="false">
      <c r="A8" s="4" t="s">
        <v>12</v>
      </c>
      <c r="B8" s="0" t="n">
        <v>1000</v>
      </c>
      <c r="D8" s="5" t="s">
        <v>13</v>
      </c>
      <c r="E8" s="6" t="n">
        <v>0.0622</v>
      </c>
      <c r="F8" s="0" t="s">
        <v>14</v>
      </c>
    </row>
    <row r="9" customFormat="false" ht="12.8" hidden="false" customHeight="true" outlineLevel="0" collapsed="false">
      <c r="A9" s="0" t="s">
        <v>15</v>
      </c>
      <c r="B9" s="0" t="n">
        <f aca="false">E11</f>
        <v>0</v>
      </c>
      <c r="D9" s="5" t="s">
        <v>16</v>
      </c>
      <c r="E9" s="6" t="n">
        <v>0.0582</v>
      </c>
      <c r="F9" s="0" t="s">
        <v>14</v>
      </c>
    </row>
    <row r="10" customFormat="false" ht="12.8" hidden="false" customHeight="true" outlineLevel="0" collapsed="false">
      <c r="D10" s="0" t="s">
        <v>17</v>
      </c>
      <c r="E10" s="6" t="n">
        <v>1500</v>
      </c>
      <c r="F10" s="0" t="s">
        <v>18</v>
      </c>
    </row>
    <row r="11" customFormat="false" ht="12.8" hidden="false" customHeight="true" outlineLevel="0" collapsed="false">
      <c r="D11" s="0" t="s">
        <v>19</v>
      </c>
      <c r="E11" s="6" t="n">
        <v>0</v>
      </c>
      <c r="F11" s="0" t="s">
        <v>20</v>
      </c>
    </row>
    <row r="12" customFormat="false" ht="12.8" hidden="false" customHeight="true" outlineLevel="0" collapsed="false">
      <c r="B12" s="1" t="n">
        <f aca="false">SUM(B4:B11)</f>
        <v>332000</v>
      </c>
      <c r="D12" s="0" t="s">
        <v>21</v>
      </c>
      <c r="E12" s="6" t="n">
        <v>360000</v>
      </c>
      <c r="F12" s="0" t="s">
        <v>20</v>
      </c>
    </row>
    <row r="13" customFormat="false" ht="12.8" hidden="false" customHeight="true" outlineLevel="0" collapsed="false">
      <c r="A13" s="1" t="s">
        <v>22</v>
      </c>
    </row>
    <row r="14" customFormat="false" ht="12.8" hidden="false" customHeight="true" outlineLevel="0" collapsed="false">
      <c r="A14" s="0" t="s">
        <v>23</v>
      </c>
      <c r="B14" s="0" t="n">
        <v>1400</v>
      </c>
    </row>
    <row r="15" customFormat="false" ht="12.8" hidden="false" customHeight="true" outlineLevel="0" collapsed="false">
      <c r="A15" s="0" t="s">
        <v>24</v>
      </c>
      <c r="B15" s="0" t="n">
        <v>0</v>
      </c>
    </row>
    <row r="16" customFormat="false" ht="12.8" hidden="false" customHeight="true" outlineLevel="0" collapsed="false">
      <c r="A16" s="0" t="s">
        <v>25</v>
      </c>
      <c r="B16" s="0" t="n">
        <v>1500</v>
      </c>
    </row>
    <row r="17" customFormat="false" ht="12.8" hidden="false" customHeight="true" outlineLevel="0" collapsed="false">
      <c r="A17" s="0" t="s">
        <v>46</v>
      </c>
      <c r="B17" s="0" t="n">
        <v>1800</v>
      </c>
    </row>
    <row r="18" customFormat="false" ht="12.8" hidden="false" customHeight="true" outlineLevel="0" collapsed="false">
      <c r="A18" s="0" t="s">
        <v>27</v>
      </c>
      <c r="B18" s="0" t="n">
        <v>1000</v>
      </c>
    </row>
    <row r="20" customFormat="false" ht="12.8" hidden="false" customHeight="true" outlineLevel="0" collapsed="false">
      <c r="B20" s="1" t="n">
        <f aca="false">SUM(B14:B19)</f>
        <v>5700</v>
      </c>
    </row>
    <row r="21" customFormat="false" ht="12.8" hidden="false" customHeight="true" outlineLevel="0" collapsed="false">
      <c r="A21" s="1"/>
    </row>
    <row r="22" customFormat="false" ht="12.8" hidden="false" customHeight="true" outlineLevel="0" collapsed="false">
      <c r="E22" s="7"/>
      <c r="F22" s="7"/>
      <c r="G22" s="7"/>
      <c r="H22" s="7"/>
      <c r="I22" s="7"/>
      <c r="J22" s="7"/>
      <c r="K22" s="7"/>
      <c r="L22" s="7"/>
      <c r="M22" s="7"/>
      <c r="N22" s="7"/>
    </row>
    <row r="25" s="1" customFormat="true" ht="12.8" hidden="false" customHeight="true" outlineLevel="0" collapsed="false">
      <c r="B25" s="1" t="s">
        <v>28</v>
      </c>
      <c r="C25" s="1" t="s">
        <v>29</v>
      </c>
      <c r="D25" s="1" t="n">
        <v>2</v>
      </c>
      <c r="E25" s="1" t="n">
        <v>3</v>
      </c>
      <c r="F25" s="1" t="n">
        <v>4</v>
      </c>
      <c r="G25" s="1" t="n">
        <v>5</v>
      </c>
      <c r="H25" s="1" t="n">
        <v>6</v>
      </c>
      <c r="I25" s="1" t="n">
        <v>7</v>
      </c>
      <c r="J25" s="1" t="n">
        <v>8</v>
      </c>
      <c r="K25" s="1" t="n">
        <v>9</v>
      </c>
      <c r="L25" s="1" t="n">
        <v>10</v>
      </c>
      <c r="M25" s="1" t="n">
        <v>11</v>
      </c>
      <c r="N25" s="1" t="n">
        <v>12</v>
      </c>
      <c r="O25" s="1" t="n">
        <v>13</v>
      </c>
      <c r="P25" s="1" t="n">
        <v>14</v>
      </c>
      <c r="Q25" s="1" t="n">
        <v>15</v>
      </c>
      <c r="R25" s="1" t="n">
        <v>16</v>
      </c>
      <c r="S25" s="1" t="n">
        <v>17</v>
      </c>
      <c r="T25" s="1" t="n">
        <v>18</v>
      </c>
      <c r="U25" s="1" t="n">
        <v>19</v>
      </c>
      <c r="V25" s="1" t="n">
        <v>20</v>
      </c>
    </row>
    <row r="26" customFormat="false" ht="12.8" hidden="false" customHeight="true" outlineLevel="0" collapsed="false">
      <c r="A26" s="4" t="s">
        <v>30</v>
      </c>
      <c r="C26" s="4" t="n">
        <v>100</v>
      </c>
      <c r="D26" s="4" t="n">
        <f aca="false">C26*(1-0.01*$E$7)</f>
        <v>99.2</v>
      </c>
      <c r="E26" s="4" t="n">
        <f aca="false">D26*(1-0.01*$E$7)</f>
        <v>98.4064</v>
      </c>
      <c r="F26" s="4" t="n">
        <f aca="false">E26*(1-0.01*$E$7)</f>
        <v>97.6191488</v>
      </c>
      <c r="G26" s="4" t="n">
        <f aca="false">F26*(1-0.01*$E$7)</f>
        <v>96.8381956096</v>
      </c>
      <c r="H26" s="4" t="n">
        <f aca="false">G26*(1-0.01*$E$7)</f>
        <v>96.0634900447232</v>
      </c>
      <c r="I26" s="4" t="n">
        <f aca="false">H26*(1-0.01*$E$7)</f>
        <v>95.2949821243654</v>
      </c>
      <c r="J26" s="4" t="n">
        <f aca="false">I26*(1-0.01*$E$7)</f>
        <v>94.5326222673705</v>
      </c>
      <c r="K26" s="4" t="n">
        <f aca="false">J26*(1-0.01*$E$7)</f>
        <v>93.7763612892315</v>
      </c>
      <c r="L26" s="4" t="n">
        <f aca="false">K26*(1-0.01*$E$7)</f>
        <v>93.0261503989177</v>
      </c>
      <c r="M26" s="4" t="n">
        <f aca="false">L26*(1-0.01*$E$7)</f>
        <v>92.2819411957263</v>
      </c>
      <c r="N26" s="4" t="n">
        <f aca="false">M26*(1-0.01*$E$7)</f>
        <v>91.5436856661605</v>
      </c>
      <c r="O26" s="4" t="n">
        <f aca="false">N26*(1-0.01*$E$7)</f>
        <v>90.8113361808313</v>
      </c>
      <c r="P26" s="4" t="n">
        <f aca="false">O26*(1-0.01*$E$7)</f>
        <v>90.0848454913846</v>
      </c>
      <c r="Q26" s="4" t="n">
        <f aca="false">P26*(1-0.01*$E$7)</f>
        <v>89.3641667274535</v>
      </c>
      <c r="R26" s="4" t="n">
        <f aca="false">Q26*(1-0.01*$E$7)</f>
        <v>88.6492533936339</v>
      </c>
      <c r="S26" s="4" t="n">
        <f aca="false">R26*(1-0.01*$E$7)</f>
        <v>87.9400593664848</v>
      </c>
      <c r="T26" s="4" t="n">
        <f aca="false">S26*(1-0.01*$E$7)</f>
        <v>87.236538891553</v>
      </c>
      <c r="U26" s="4" t="n">
        <f aca="false">T26*(1-0.01*$E$7)</f>
        <v>86.5386465804205</v>
      </c>
      <c r="V26" s="4" t="n">
        <f aca="false">U26*(1-0.01*$E$7)</f>
        <v>85.8463374077772</v>
      </c>
    </row>
    <row r="28" customFormat="false" ht="12.8" hidden="false" customHeight="true" outlineLevel="0" collapsed="false">
      <c r="A28" s="1" t="s">
        <v>31</v>
      </c>
      <c r="D28" s="7"/>
      <c r="E28" s="7"/>
      <c r="F28" s="7"/>
      <c r="G28" s="7"/>
    </row>
    <row r="29" customFormat="false" ht="12.8" hidden="false" customHeight="true" outlineLevel="0" collapsed="false">
      <c r="A29" s="4" t="s">
        <v>32</v>
      </c>
      <c r="B29" s="5" t="n">
        <v>0</v>
      </c>
      <c r="C29" s="5" t="n">
        <f aca="false">E6*E8</f>
        <v>15166.2673008</v>
      </c>
      <c r="D29" s="7" t="n">
        <f aca="false">C29*(1+0.01*$E$4)*(1-0.01*$E$7)</f>
        <v>15421.0605914534</v>
      </c>
      <c r="E29" s="7" t="n">
        <f aca="false">D29*(1+0.01*$E$4)*(1-0.01*$E$7)</f>
        <v>15680.1344093899</v>
      </c>
      <c r="F29" s="7" t="n">
        <f aca="false">E29*(1+0.01*$E$4)*(1-0.01*$E$7)</f>
        <v>15943.5606674676</v>
      </c>
      <c r="G29" s="7" t="n">
        <f aca="false">F29*(1+0.01*$E$4)*(1-0.01*$E$7)</f>
        <v>16211.4124866811</v>
      </c>
      <c r="H29" s="7" t="n">
        <f aca="false">G29*(1+0.01*$E$4)*(1-0.01*$E$7)</f>
        <v>16483.7642164573</v>
      </c>
      <c r="I29" s="7" t="n">
        <f aca="false">H29*(1+0.01*$E$4)*(1-0.01*$E$7)</f>
        <v>16760.6914552938</v>
      </c>
      <c r="J29" s="7" t="n">
        <f aca="false">I29*(1+0.01*$E$4)*(1-0.01*$E$7)</f>
        <v>17042.2710717427</v>
      </c>
      <c r="K29" s="7" t="n">
        <f aca="false">J29*(1+0.01*$E$4)*(1-0.01*$E$7)</f>
        <v>17328.581225748</v>
      </c>
      <c r="L29" s="7" t="n">
        <f aca="false">K29*(1+0.01*$E$4)*(1-0.01*$E$7)</f>
        <v>17619.7013903406</v>
      </c>
      <c r="M29" s="7" t="n">
        <f aca="false">L29*(1+0.01*$E$4)*(1-0.01*$E$7)</f>
        <v>17915.7123736983</v>
      </c>
      <c r="N29" s="7" t="n">
        <f aca="false">M29*(1+0.01*$E$4)*(1-0.01*$E$7)</f>
        <v>18216.6963415764</v>
      </c>
      <c r="O29" s="7" t="n">
        <f aca="false">N29*(1+0.01*$E$4)*(1-0.01*$E$7)</f>
        <v>18522.7368401149</v>
      </c>
      <c r="P29" s="7" t="n">
        <f aca="false">O29*(1+0.01*$E$4)*(1-0.01*$E$7)</f>
        <v>18833.9188190288</v>
      </c>
      <c r="Q29" s="7" t="n">
        <f aca="false">P29*(1+0.01*$E$4)*(1-0.01*$E$7)</f>
        <v>19150.3286551885</v>
      </c>
      <c r="R29" s="7" t="n">
        <f aca="false">Q29*(1+0.01*$E$4)*(1-0.01*$E$7)</f>
        <v>19472.0541765957</v>
      </c>
      <c r="S29" s="7" t="n">
        <f aca="false">R29*(1+0.01*$E$4)*(1-0.01*$E$7)</f>
        <v>19799.1846867625</v>
      </c>
      <c r="T29" s="7" t="n">
        <f aca="false">S29*(1+0.01*$E$4)*(1-0.01*$E$7)</f>
        <v>20131.8109895001</v>
      </c>
      <c r="U29" s="7" t="n">
        <f aca="false">T29*(1+0.01*$E$4)*(1-0.01*$E$7)</f>
        <v>20470.0254141237</v>
      </c>
      <c r="V29" s="7" t="n">
        <f aca="false">U29*(1+0.01*$E$4)*(1-0.01*$E$7)</f>
        <v>20813.9218410809</v>
      </c>
    </row>
    <row r="30" customFormat="false" ht="12.8" hidden="false" customHeight="true" outlineLevel="0" collapsed="false">
      <c r="A30" s="4" t="s">
        <v>33</v>
      </c>
      <c r="B30" s="5" t="n">
        <v>0</v>
      </c>
      <c r="C30" s="5" t="n">
        <f aca="false">E6*E9</f>
        <v>14190.9446448</v>
      </c>
      <c r="D30" s="5" t="n">
        <f aca="false">C30*(1+0.01*$E$4)*(1-0.01*$E$7)</f>
        <v>14429.3525148326</v>
      </c>
      <c r="E30" s="5" t="n">
        <f aca="false">D30*(1+0.01*$E$4)*(1-0.01*$E$7)</f>
        <v>14671.7656370818</v>
      </c>
      <c r="F30" s="5" t="n">
        <f aca="false">E30*(1+0.01*$E$4)*(1-0.01*$E$7)</f>
        <v>14918.2512997848</v>
      </c>
      <c r="G30" s="5" t="n">
        <f aca="false">F30*(1+0.01*$E$4)*(1-0.01*$E$7)</f>
        <v>15168.8779216212</v>
      </c>
      <c r="H30" s="5" t="n">
        <f aca="false">G30*(1+0.01*$E$4)*(1-0.01*$E$7)</f>
        <v>15423.7150707044</v>
      </c>
      <c r="I30" s="5" t="n">
        <f aca="false">H30*(1+0.01*$E$4)*(1-0.01*$E$7)</f>
        <v>15682.8334838923</v>
      </c>
      <c r="J30" s="5" t="n">
        <f aca="false">I30*(1+0.01*$E$4)*(1-0.01*$E$7)</f>
        <v>15946.3050864216</v>
      </c>
      <c r="K30" s="5" t="n">
        <f aca="false">J30*(1+0.01*$E$4)*(1-0.01*$E$7)</f>
        <v>16214.2030118735</v>
      </c>
      <c r="L30" s="5" t="n">
        <f aca="false">K30*(1+0.01*$E$4)*(1-0.01*$E$7)</f>
        <v>16486.601622473</v>
      </c>
      <c r="M30" s="5" t="n">
        <f aca="false">L30*(1+0.01*$E$4)*(1-0.01*$E$7)</f>
        <v>16763.5765297305</v>
      </c>
      <c r="N30" s="5" t="n">
        <f aca="false">M30*(1+0.01*$E$4)*(1-0.01*$E$7)</f>
        <v>17045.20461543</v>
      </c>
      <c r="O30" s="5" t="n">
        <f aca="false">N30*(1+0.01*$E$4)*(1-0.01*$E$7)</f>
        <v>17331.5640529692</v>
      </c>
      <c r="P30" s="5" t="n">
        <f aca="false">O30*(1+0.01*$E$4)*(1-0.01*$E$7)</f>
        <v>17622.7343290591</v>
      </c>
      <c r="Q30" s="5" t="n">
        <f aca="false">P30*(1+0.01*$E$4)*(1-0.01*$E$7)</f>
        <v>17918.7962657873</v>
      </c>
      <c r="R30" s="5" t="n">
        <f aca="false">Q30*(1+0.01*$E$4)*(1-0.01*$E$7)</f>
        <v>18219.8320430525</v>
      </c>
      <c r="S30" s="5" t="n">
        <f aca="false">R30*(1+0.01*$E$4)*(1-0.01*$E$7)</f>
        <v>18525.9252213758</v>
      </c>
      <c r="T30" s="5" t="n">
        <f aca="false">S30*(1+0.01*$E$4)*(1-0.01*$E$7)</f>
        <v>18837.1607650949</v>
      </c>
      <c r="U30" s="5" t="n">
        <f aca="false">T30*(1+0.01*$E$4)*(1-0.01*$E$7)</f>
        <v>19153.6250659485</v>
      </c>
      <c r="V30" s="5" t="n">
        <f aca="false">U30*(1+0.01*$E$4)*(1-0.01*$E$7)</f>
        <v>19475.4059670565</v>
      </c>
    </row>
    <row r="31" customFormat="false" ht="12.8" hidden="false" customHeight="true" outlineLevel="0" collapsed="false">
      <c r="A31" s="4" t="s">
        <v>34</v>
      </c>
      <c r="B31" s="5" t="n">
        <v>0</v>
      </c>
      <c r="C31" s="5" t="n">
        <f aca="false">B48*0.01*$E$4</f>
        <v>700</v>
      </c>
      <c r="D31" s="5" t="n">
        <f aca="false">C48*$E$4*0.01</f>
        <v>892.93029864</v>
      </c>
      <c r="E31" s="5" t="n">
        <f aca="false">D48*$E$4*0.01</f>
        <v>1099.45138376315</v>
      </c>
      <c r="F31" s="5" t="n">
        <f aca="false">E48*$E$4*0.01</f>
        <v>1320.02110701902</v>
      </c>
      <c r="G31" s="5" t="n">
        <f aca="false">F48*$E$4*0.01</f>
        <v>305.110019813307</v>
      </c>
      <c r="H31" s="5" t="n">
        <f aca="false">G48*$E$4*0.01</f>
        <v>203.951693602134</v>
      </c>
      <c r="I31" s="5" t="n">
        <f aca="false">H48*$E$4*0.01</f>
        <v>126.011797784316</v>
      </c>
      <c r="J31" s="5" t="n">
        <f aca="false">I48*$E$4*0.01</f>
        <v>71.9939041132399</v>
      </c>
      <c r="K31" s="5" t="n">
        <f aca="false">J48*$E$4*0.01</f>
        <v>42.620435772458</v>
      </c>
      <c r="L31" s="5" t="n">
        <f aca="false">K48*$E$4*0.01</f>
        <v>38.6331397121436</v>
      </c>
      <c r="M31" s="5" t="n">
        <f aca="false">L48*$E$4*0.01</f>
        <v>60.793570307745</v>
      </c>
      <c r="N31" s="5" t="n">
        <f aca="false">M48*$E$4*0.01</f>
        <v>109.883584603178</v>
      </c>
      <c r="O31" s="5" t="n">
        <f aca="false">N48*$E$4*0.01</f>
        <v>186.705849406737</v>
      </c>
      <c r="P31" s="5" t="n">
        <f aca="false">O48*$E$4*0.01</f>
        <v>292.084360513911</v>
      </c>
      <c r="Q31" s="5" t="n">
        <f aca="false">P48*$E$4*0.01</f>
        <v>426.864974337482</v>
      </c>
      <c r="R31" s="5" t="n">
        <f aca="false">Q48*$E$4*0.01</f>
        <v>466.915952231552</v>
      </c>
      <c r="S31" s="5" t="n">
        <f aca="false">R48*$E$4*0.01</f>
        <v>660.003517802565</v>
      </c>
      <c r="T31" s="5" t="n">
        <f aca="false">S48*$E$4*0.01</f>
        <v>885.089302506957</v>
      </c>
      <c r="U31" s="5" t="n">
        <f aca="false">T48*$E$4*0.01</f>
        <v>1143.11022671677</v>
      </c>
      <c r="V31" s="5" t="n">
        <f aca="false">U48*$E$4*0.01</f>
        <v>1435.02787711332</v>
      </c>
    </row>
    <row r="32" customFormat="false" ht="12.8" hidden="false" customHeight="true" outlineLevel="0" collapsed="false">
      <c r="A32" s="8" t="s">
        <v>35</v>
      </c>
      <c r="B32" s="9" t="n">
        <f aca="false">SUM(B29:B31)</f>
        <v>0</v>
      </c>
      <c r="C32" s="9" t="n">
        <f aca="false">SUM(C29:C31)</f>
        <v>30057.2119456</v>
      </c>
      <c r="D32" s="9" t="n">
        <f aca="false">SUM(D29:D31)</f>
        <v>30743.343404926</v>
      </c>
      <c r="E32" s="9" t="n">
        <f aca="false">SUM(E29:E31)</f>
        <v>31451.3514302349</v>
      </c>
      <c r="F32" s="9" t="n">
        <f aca="false">SUM(F29:F31)</f>
        <v>32181.8330742714</v>
      </c>
      <c r="G32" s="9" t="n">
        <f aca="false">SUM(G29:G31)</f>
        <v>31685.4004281156</v>
      </c>
      <c r="H32" s="9" t="n">
        <f aca="false">SUM(H29:H31)</f>
        <v>32111.4309807638</v>
      </c>
      <c r="I32" s="9" t="n">
        <f aca="false">SUM(I29:I31)</f>
        <v>32569.5367369704</v>
      </c>
      <c r="J32" s="9" t="n">
        <f aca="false">SUM(J29:J31)</f>
        <v>33060.5700622775</v>
      </c>
      <c r="K32" s="9" t="n">
        <f aca="false">SUM(K29:K31)</f>
        <v>33585.404673394</v>
      </c>
      <c r="L32" s="9" t="n">
        <f aca="false">SUM(L29:L31)</f>
        <v>34144.9361525257</v>
      </c>
      <c r="M32" s="9" t="n">
        <f aca="false">SUM(M29:M31)</f>
        <v>34740.0824737365</v>
      </c>
      <c r="N32" s="9" t="n">
        <f aca="false">SUM(N29:N31)</f>
        <v>35371.7845416096</v>
      </c>
      <c r="O32" s="9" t="n">
        <f aca="false">SUM(O29:O31)</f>
        <v>36041.0067424908</v>
      </c>
      <c r="P32" s="9" t="n">
        <f aca="false">SUM(P29:P31)</f>
        <v>36748.7375086018</v>
      </c>
      <c r="Q32" s="9" t="n">
        <f aca="false">SUM(Q29:Q31)</f>
        <v>37495.9898953133</v>
      </c>
      <c r="R32" s="9" t="n">
        <f aca="false">SUM(R29:R31)</f>
        <v>38158.8021718797</v>
      </c>
      <c r="S32" s="9" t="n">
        <f aca="false">SUM(S29:S31)</f>
        <v>38985.1134259409</v>
      </c>
      <c r="T32" s="9" t="n">
        <f aca="false">SUM(T29:T31)</f>
        <v>39854.061057102</v>
      </c>
      <c r="U32" s="9" t="n">
        <f aca="false">SUM(U29:U31)</f>
        <v>40766.760706789</v>
      </c>
      <c r="V32" s="9" t="n">
        <f aca="false">SUM(V29:V31)</f>
        <v>41724.3556852507</v>
      </c>
    </row>
    <row r="33" customFormat="false" ht="12.8" hidden="false" customHeight="true" outlineLevel="0" collapsed="false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customFormat="false" ht="12.8" hidden="false" customHeight="true" outlineLevel="0" collapsed="false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customFormat="false" ht="12.8" hidden="false" customHeight="true" outlineLevel="0" collapsed="false">
      <c r="A35" s="1" t="s">
        <v>36</v>
      </c>
      <c r="B35" s="7"/>
      <c r="C35" s="5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customFormat="false" ht="12.8" hidden="false" customHeight="true" outlineLevel="0" collapsed="false">
      <c r="A36" s="4" t="s">
        <v>37</v>
      </c>
      <c r="B36" s="7" t="n">
        <f aca="false">B12</f>
        <v>332000</v>
      </c>
      <c r="C36" s="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customFormat="false" ht="12.8" hidden="false" customHeight="true" outlineLevel="0" collapsed="false">
      <c r="A37" s="4" t="s">
        <v>38</v>
      </c>
      <c r="B37" s="7"/>
      <c r="C37" s="7" t="n">
        <f aca="false">B20</f>
        <v>5700</v>
      </c>
      <c r="D37" s="7" t="n">
        <f aca="false">C37*(1+0.01*$E$4)</f>
        <v>5842.5</v>
      </c>
      <c r="E37" s="7" t="n">
        <f aca="false">D37*(1+0.01*$E$4)</f>
        <v>5988.5625</v>
      </c>
      <c r="F37" s="7" t="n">
        <f aca="false">E37*(1+0.01*$E$4)</f>
        <v>6138.2765625</v>
      </c>
      <c r="G37" s="7" t="n">
        <f aca="false">F37*(1+0.01*$E$4)</f>
        <v>6291.7334765625</v>
      </c>
      <c r="H37" s="7" t="n">
        <f aca="false">G37*(1+0.01*$E$4)</f>
        <v>6449.02681347656</v>
      </c>
      <c r="I37" s="7" t="n">
        <f aca="false">H37*(1+0.01*$E$4)</f>
        <v>6610.25248381347</v>
      </c>
      <c r="J37" s="7" t="n">
        <f aca="false">I37*(1+0.01*$E$4)</f>
        <v>6775.50879590881</v>
      </c>
      <c r="K37" s="7" t="n">
        <f aca="false">J37*(1+0.01*$E$4)</f>
        <v>6944.89651580653</v>
      </c>
      <c r="L37" s="7" t="n">
        <f aca="false">K37*(1+0.01*$E$4)</f>
        <v>7118.51892870169</v>
      </c>
      <c r="M37" s="7" t="n">
        <f aca="false">L37*(1+0.01*$E$4)</f>
        <v>7296.48190191923</v>
      </c>
      <c r="N37" s="7" t="n">
        <f aca="false">M37*(1+0.01*$E$4)</f>
        <v>7478.89394946721</v>
      </c>
      <c r="O37" s="7" t="n">
        <f aca="false">N37*(1+0.01*$E$4)</f>
        <v>7665.86629820389</v>
      </c>
      <c r="P37" s="7" t="n">
        <f aca="false">O37*(1+0.01*$E$4)</f>
        <v>7857.51295565899</v>
      </c>
      <c r="Q37" s="7" t="n">
        <f aca="false">P37*(1+0.01*$E$4)</f>
        <v>8053.95077955046</v>
      </c>
      <c r="R37" s="7" t="n">
        <f aca="false">Q37*(1+0.01*$E$4)</f>
        <v>8255.29954903922</v>
      </c>
      <c r="S37" s="7" t="n">
        <f aca="false">R37*(1+0.01*$E$4)</f>
        <v>8461.6820377652</v>
      </c>
      <c r="T37" s="7" t="n">
        <f aca="false">S37*(1+0.01*$E$4)</f>
        <v>8673.22408870933</v>
      </c>
      <c r="U37" s="7" t="n">
        <f aca="false">T37*(1+0.01*$E$4)</f>
        <v>8890.05469092707</v>
      </c>
      <c r="V37" s="7" t="n">
        <f aca="false">U37*(1+0.01*$E$4)</f>
        <v>9112.30605820024</v>
      </c>
    </row>
    <row r="38" customFormat="false" ht="12.8" hidden="false" customHeight="true" outlineLevel="0" collapsed="false">
      <c r="A38" s="4" t="s">
        <v>39</v>
      </c>
      <c r="B38" s="7"/>
      <c r="C38" s="7" t="n">
        <f aca="false">B46*(0.01*$E$5)</f>
        <v>15840</v>
      </c>
      <c r="D38" s="7" t="n">
        <f aca="false">C46*(0.01*$E$5)</f>
        <v>15840</v>
      </c>
      <c r="E38" s="7" t="n">
        <f aca="false">D46*(0.01*$E$5)</f>
        <v>15840</v>
      </c>
      <c r="F38" s="7" t="n">
        <f aca="false">E46*(0.01*$E$5)</f>
        <v>15840</v>
      </c>
      <c r="G38" s="7" t="n">
        <f aca="false">F46*(0.01*$E$5)</f>
        <v>13640</v>
      </c>
      <c r="H38" s="7" t="n">
        <f aca="false">G46*(0.01*$E$5)</f>
        <v>12980</v>
      </c>
      <c r="I38" s="7" t="n">
        <f aca="false">H46*(0.01*$E$5)</f>
        <v>12320</v>
      </c>
      <c r="J38" s="7" t="n">
        <f aca="false">I46*(0.01*$E$5)</f>
        <v>11660</v>
      </c>
      <c r="K38" s="7" t="n">
        <f aca="false">J46*(0.01*$E$5)</f>
        <v>11000</v>
      </c>
      <c r="L38" s="7" t="n">
        <f aca="false">K46*(0.01*$E$5)</f>
        <v>10340</v>
      </c>
      <c r="M38" s="7" t="n">
        <f aca="false">L46*(0.01*$E$5)</f>
        <v>9680</v>
      </c>
      <c r="N38" s="7" t="n">
        <f aca="false">M46*(0.01*$E$5)</f>
        <v>9020</v>
      </c>
      <c r="O38" s="7" t="n">
        <f aca="false">N46*(0.01*$E$5)</f>
        <v>8360</v>
      </c>
      <c r="P38" s="7" t="n">
        <f aca="false">O46*(0.01*$E$5)</f>
        <v>7700</v>
      </c>
      <c r="Q38" s="7" t="n">
        <f aca="false">P46*(0.01*$E$5)</f>
        <v>7040</v>
      </c>
      <c r="R38" s="7" t="n">
        <f aca="false">Q46*(0.01*$E$5)</f>
        <v>6380</v>
      </c>
      <c r="S38" s="7" t="n">
        <f aca="false">R46*(0.01*$E$5)</f>
        <v>5720</v>
      </c>
      <c r="T38" s="7" t="n">
        <f aca="false">S46*(0.01*$E$5)</f>
        <v>5060</v>
      </c>
      <c r="U38" s="7" t="n">
        <f aca="false">T46*(0.01*$E$5)</f>
        <v>4400</v>
      </c>
      <c r="V38" s="7" t="n">
        <f aca="false">U46*(0.01*$E$5)</f>
        <v>3740</v>
      </c>
    </row>
    <row r="39" customFormat="false" ht="12.8" hidden="false" customHeight="true" outlineLevel="0" collapsed="false">
      <c r="A39" s="4" t="s">
        <v>40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 t="n">
        <v>5000</v>
      </c>
      <c r="R39" s="7"/>
      <c r="S39" s="7"/>
      <c r="T39" s="7"/>
      <c r="U39" s="7"/>
      <c r="V39" s="7"/>
    </row>
    <row r="40" customFormat="false" ht="12.8" hidden="false" customHeight="true" outlineLevel="0" collapsed="false">
      <c r="A40" s="4" t="s">
        <v>41</v>
      </c>
      <c r="B40" s="10"/>
      <c r="C40" s="10" t="n">
        <v>800</v>
      </c>
      <c r="D40" s="10" t="n">
        <v>800</v>
      </c>
      <c r="E40" s="10" t="n">
        <v>800</v>
      </c>
      <c r="F40" s="10" t="n">
        <v>800</v>
      </c>
      <c r="G40" s="10" t="n">
        <v>800</v>
      </c>
      <c r="H40" s="10" t="n">
        <v>800</v>
      </c>
      <c r="I40" s="10" t="n">
        <v>800</v>
      </c>
      <c r="J40" s="10" t="n">
        <v>800</v>
      </c>
      <c r="K40" s="10" t="n">
        <v>800</v>
      </c>
      <c r="L40" s="10" t="n">
        <v>800</v>
      </c>
      <c r="M40" s="10" t="n">
        <v>800</v>
      </c>
      <c r="N40" s="10" t="n">
        <v>800</v>
      </c>
      <c r="O40" s="10" t="n">
        <v>800</v>
      </c>
      <c r="P40" s="10" t="n">
        <v>800</v>
      </c>
      <c r="Q40" s="10" t="n">
        <v>800</v>
      </c>
      <c r="R40" s="10" t="n">
        <v>800</v>
      </c>
      <c r="S40" s="10" t="n">
        <v>800</v>
      </c>
      <c r="T40" s="10" t="n">
        <v>800</v>
      </c>
      <c r="U40" s="10" t="n">
        <v>800</v>
      </c>
      <c r="V40" s="10" t="n">
        <v>800</v>
      </c>
    </row>
    <row r="41" s="8" customFormat="true" ht="12.8" hidden="false" customHeight="true" outlineLevel="0" collapsed="false">
      <c r="A41" s="8" t="s">
        <v>35</v>
      </c>
      <c r="B41" s="9" t="n">
        <f aca="false">SUM(B36:B40)</f>
        <v>332000</v>
      </c>
      <c r="C41" s="9" t="n">
        <f aca="false">SUM(C36:C40)</f>
        <v>22340</v>
      </c>
      <c r="D41" s="9" t="n">
        <f aca="false">SUM(D36:D40)</f>
        <v>22482.5</v>
      </c>
      <c r="E41" s="9" t="n">
        <f aca="false">SUM(E36:E40)</f>
        <v>22628.5625</v>
      </c>
      <c r="F41" s="9" t="n">
        <f aca="false">SUM(F36:F40)</f>
        <v>22778.2765625</v>
      </c>
      <c r="G41" s="9" t="n">
        <f aca="false">SUM(G36:G40)</f>
        <v>20731.7334765625</v>
      </c>
      <c r="H41" s="9" t="n">
        <f aca="false">SUM(H36:H40)</f>
        <v>20229.0268134766</v>
      </c>
      <c r="I41" s="9" t="n">
        <f aca="false">SUM(I36:I40)</f>
        <v>19730.2524838135</v>
      </c>
      <c r="J41" s="9" t="n">
        <f aca="false">SUM(J36:J40)</f>
        <v>19235.5087959088</v>
      </c>
      <c r="K41" s="9" t="n">
        <f aca="false">SUM(K36:K40)</f>
        <v>18744.8965158065</v>
      </c>
      <c r="L41" s="9" t="n">
        <f aca="false">SUM(L36:L40)</f>
        <v>18258.5189287017</v>
      </c>
      <c r="M41" s="9" t="n">
        <f aca="false">SUM(M36:M40)</f>
        <v>17776.4819019192</v>
      </c>
      <c r="N41" s="9" t="n">
        <f aca="false">SUM(N36:N40)</f>
        <v>17298.8939494672</v>
      </c>
      <c r="O41" s="9" t="n">
        <f aca="false">SUM(O36:O40)</f>
        <v>16825.8662982039</v>
      </c>
      <c r="P41" s="9" t="n">
        <f aca="false">SUM(P36:P40)</f>
        <v>16357.512955659</v>
      </c>
      <c r="Q41" s="9" t="n">
        <f aca="false">SUM(Q36:Q40)</f>
        <v>20893.9507795505</v>
      </c>
      <c r="R41" s="9" t="n">
        <f aca="false">SUM(R36:R40)</f>
        <v>15435.2995490392</v>
      </c>
      <c r="S41" s="9" t="n">
        <f aca="false">SUM(S36:S40)</f>
        <v>14981.6820377652</v>
      </c>
      <c r="T41" s="9" t="n">
        <f aca="false">SUM(T36:T40)</f>
        <v>14533.2240887093</v>
      </c>
      <c r="U41" s="9" t="n">
        <f aca="false">SUM(U36:U40)</f>
        <v>14090.0546909271</v>
      </c>
      <c r="V41" s="9" t="n">
        <f aca="false">SUM(V36:V40)</f>
        <v>13652.3060582002</v>
      </c>
    </row>
    <row r="42" customFormat="false" ht="12.8" hidden="false" customHeight="true" outlineLevel="0" collapsed="false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customFormat="false" ht="12.8" hidden="false" customHeight="true" outlineLevel="0" collapsed="false">
      <c r="A43" s="1" t="s">
        <v>42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customFormat="false" ht="12.8" hidden="false" customHeight="true" outlineLevel="0" collapsed="false">
      <c r="A44" s="0" t="s">
        <v>43</v>
      </c>
      <c r="B44" s="7" t="n">
        <f aca="false">E12</f>
        <v>360000</v>
      </c>
      <c r="C44" s="7"/>
      <c r="D44" s="7"/>
      <c r="E44" s="7"/>
      <c r="F44" s="7"/>
      <c r="G44" s="7"/>
      <c r="H44" s="7"/>
      <c r="I44" s="7"/>
      <c r="J44" s="7"/>
      <c r="K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customFormat="false" ht="12.8" hidden="false" customHeight="true" outlineLevel="0" collapsed="false">
      <c r="A45" s="0" t="s">
        <v>44</v>
      </c>
      <c r="B45" s="10"/>
      <c r="C45" s="10"/>
      <c r="D45" s="10"/>
      <c r="E45" s="10"/>
      <c r="F45" s="10" t="n">
        <v>50000</v>
      </c>
      <c r="G45" s="10" t="n">
        <v>15000</v>
      </c>
      <c r="H45" s="10" t="n">
        <v>15000</v>
      </c>
      <c r="I45" s="10" t="n">
        <v>15000</v>
      </c>
      <c r="J45" s="10" t="n">
        <v>15000</v>
      </c>
      <c r="K45" s="10" t="n">
        <v>15000</v>
      </c>
      <c r="L45" s="10" t="n">
        <v>15000</v>
      </c>
      <c r="M45" s="10" t="n">
        <v>15000</v>
      </c>
      <c r="N45" s="10" t="n">
        <v>15000</v>
      </c>
      <c r="O45" s="10" t="n">
        <v>15000</v>
      </c>
      <c r="P45" s="10" t="n">
        <v>15000</v>
      </c>
      <c r="Q45" s="10" t="n">
        <v>15000</v>
      </c>
      <c r="R45" s="10" t="n">
        <v>15000</v>
      </c>
      <c r="S45" s="10" t="n">
        <v>15000</v>
      </c>
      <c r="T45" s="10" t="n">
        <v>15000</v>
      </c>
      <c r="U45" s="10" t="n">
        <v>15000</v>
      </c>
      <c r="V45" s="7" t="n">
        <f aca="false">U46</f>
        <v>85000</v>
      </c>
    </row>
    <row r="46" s="8" customFormat="true" ht="12.8" hidden="false" customHeight="true" outlineLevel="0" collapsed="false">
      <c r="A46" s="8" t="s">
        <v>42</v>
      </c>
      <c r="B46" s="9" t="n">
        <f aca="false">B44-B45</f>
        <v>360000</v>
      </c>
      <c r="C46" s="9" t="n">
        <f aca="false">B46+C44-C45</f>
        <v>360000</v>
      </c>
      <c r="D46" s="9" t="n">
        <f aca="false">C46+D44-D45</f>
        <v>360000</v>
      </c>
      <c r="E46" s="9" t="n">
        <f aca="false">D46+E44-E45</f>
        <v>360000</v>
      </c>
      <c r="F46" s="9" t="n">
        <f aca="false">E46+F44-F45</f>
        <v>310000</v>
      </c>
      <c r="G46" s="9" t="n">
        <f aca="false">F46+G44-G45</f>
        <v>295000</v>
      </c>
      <c r="H46" s="9" t="n">
        <f aca="false">G46+H44-H45</f>
        <v>280000</v>
      </c>
      <c r="I46" s="9" t="n">
        <f aca="false">H46+I44-I45</f>
        <v>265000</v>
      </c>
      <c r="J46" s="9" t="n">
        <f aca="false">I46+J44-J45</f>
        <v>250000</v>
      </c>
      <c r="K46" s="9" t="n">
        <f aca="false">J46+K44-K45</f>
        <v>235000</v>
      </c>
      <c r="L46" s="9" t="n">
        <f aca="false">K46+L44-L45</f>
        <v>220000</v>
      </c>
      <c r="M46" s="9" t="n">
        <f aca="false">L46+M44-M45</f>
        <v>205000</v>
      </c>
      <c r="N46" s="9" t="n">
        <f aca="false">M46+N44-N45</f>
        <v>190000</v>
      </c>
      <c r="O46" s="9" t="n">
        <f aca="false">N46+O44-O45</f>
        <v>175000</v>
      </c>
      <c r="P46" s="9" t="n">
        <f aca="false">O46+P44-P45</f>
        <v>160000</v>
      </c>
      <c r="Q46" s="9" t="n">
        <f aca="false">P46+Q44-Q45</f>
        <v>145000</v>
      </c>
      <c r="R46" s="9" t="n">
        <f aca="false">Q46+R44-R45</f>
        <v>130000</v>
      </c>
      <c r="S46" s="9" t="n">
        <f aca="false">R46+S44-S45</f>
        <v>115000</v>
      </c>
      <c r="T46" s="9" t="n">
        <f aca="false">S46+T44-T45</f>
        <v>100000</v>
      </c>
      <c r="U46" s="9" t="n">
        <f aca="false">T46+U44-U45</f>
        <v>85000</v>
      </c>
      <c r="V46" s="9" t="n">
        <f aca="false">U46+V44-V45</f>
        <v>0</v>
      </c>
    </row>
    <row r="47" customFormat="false" ht="12.8" hidden="false" customHeight="true" outlineLevel="0" collapsed="false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customFormat="false" ht="12.8" hidden="false" customHeight="true" outlineLevel="0" collapsed="false">
      <c r="A48" s="1" t="s">
        <v>45</v>
      </c>
      <c r="B48" s="7" t="n">
        <f aca="false">B32+B44-B41-B45</f>
        <v>28000</v>
      </c>
      <c r="C48" s="7" t="n">
        <f aca="false">B48+C32+C44-C41-C45</f>
        <v>35717.2119456</v>
      </c>
      <c r="D48" s="7" t="n">
        <f aca="false">C48+D32+D44-D41-D45</f>
        <v>43978.055350526</v>
      </c>
      <c r="E48" s="7" t="n">
        <f aca="false">D48+E32+E44-E41-E45</f>
        <v>52800.8442807609</v>
      </c>
      <c r="F48" s="7" t="n">
        <f aca="false">E48+F32+F44-F41-F45</f>
        <v>12204.4007925323</v>
      </c>
      <c r="G48" s="7" t="n">
        <f aca="false">F48+G32+G44-G41-G45</f>
        <v>8158.06774408537</v>
      </c>
      <c r="H48" s="7" t="n">
        <f aca="false">G48+H32+H44-H41-H45</f>
        <v>5040.47191137265</v>
      </c>
      <c r="I48" s="7" t="n">
        <f aca="false">H48+I32+I44-I41-I45</f>
        <v>2879.75616452959</v>
      </c>
      <c r="J48" s="7" t="n">
        <f aca="false">I48+J32+J44-J41-J45</f>
        <v>1704.81743089832</v>
      </c>
      <c r="K48" s="7" t="n">
        <f aca="false">J48+K32+K44-K41-K45</f>
        <v>1545.32558848574</v>
      </c>
      <c r="L48" s="7" t="n">
        <f aca="false">K48+L32+L44-L41-L45</f>
        <v>2431.7428123098</v>
      </c>
      <c r="M48" s="7" t="n">
        <f aca="false">L48+M32+M44-M41-M45</f>
        <v>4395.34338412711</v>
      </c>
      <c r="N48" s="7" t="n">
        <f aca="false">M48+N32+N44-N41-N45</f>
        <v>7468.23397626949</v>
      </c>
      <c r="O48" s="7" t="n">
        <f aca="false">N48+O32+O44-O41-O45</f>
        <v>11683.3744205564</v>
      </c>
      <c r="P48" s="7" t="n">
        <f aca="false">O48+P32+P44-P41-P45</f>
        <v>17074.5989734993</v>
      </c>
      <c r="Q48" s="7" t="n">
        <f aca="false">P48+Q32+Q44-Q41-Q45</f>
        <v>18676.6380892621</v>
      </c>
      <c r="R48" s="7" t="n">
        <f aca="false">Q48+R32+R44-R41-R45</f>
        <v>26400.1407121026</v>
      </c>
      <c r="S48" s="7" t="n">
        <f aca="false">R48+S32+S44-S41-S45</f>
        <v>35403.5721002783</v>
      </c>
      <c r="T48" s="7" t="n">
        <f aca="false">S48+T32+T44-T41-T45</f>
        <v>45724.4090686709</v>
      </c>
      <c r="U48" s="7" t="n">
        <f aca="false">T48+U32+U44-U41-U45</f>
        <v>57401.1150845328</v>
      </c>
      <c r="V48" s="7" t="n">
        <f aca="false">U48+V32+V44-V41-V45</f>
        <v>473.164711583304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1415</TotalTime>
  <Application>LibreOffice/4.2.7.2$Linux_x86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2013-02-08T16:25:29Z</dcterms:created>
  <dc:creator>Midsummer Energy</dc:creator>
  <dc:language>en</dc:language>
  <dcterms:modified xsi:type="dcterms:W3CDTF">2015-01-09T09:40:58Z</dcterms:modified>
  <cp:revision>13</cp:revision>
</cp:coreProperties>
</file>